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hidePivotFieldList="1" defaultThemeVersion="124226"/>
  <bookViews>
    <workbookView xWindow="0" yWindow="0" windowWidth="15360" windowHeight="5385" tabRatio="399"/>
  </bookViews>
  <sheets>
    <sheet name="CONVENIOS" sheetId="1" r:id="rId1"/>
    <sheet name="DATOS Y ESTADÍSTICAS" sheetId="8" r:id="rId2"/>
    <sheet name="CLAVE" sheetId="6" r:id="rId3"/>
    <sheet name="CÓDIGOS DE PAÍS" sheetId="7" r:id="rId4"/>
  </sheets>
  <externalReferences>
    <externalReference r:id="rId5"/>
  </externalReferences>
  <definedNames>
    <definedName name="_xlnm._FilterDatabase" localSheetId="0" hidden="1">CONVENIOS!$A$2:$J$247</definedName>
    <definedName name="_xlnm._FilterDatabase" localSheetId="1" hidden="1">'DATOS Y ESTADÍSTICAS'!$I$3:$K$3</definedName>
    <definedName name="_xlcn.WorksheetConnection_ControldeConveniosUNAH.xlsxPAIS1" hidden="1">TABLAPAIS[]</definedName>
    <definedName name="_xlcn.WorksheetConnection_ControldeConveniosUNAH.xlsxREGION1" hidden="1">TABLAREGION[]</definedName>
    <definedName name="ACTIV">OFFSET(CONVENIOS!#REF!,0,0,COUNTA(CONVENIOS!#REF!),1)</definedName>
    <definedName name="AÑO">OFFSET(CONVENIOS!$G$3,0,0,COUNTA(CONVENIOS!$G:$G),1)</definedName>
    <definedName name="asd">'[1]DATOS Y ESTADÍSTICAS'!$S$4:$S$5</definedName>
    <definedName name="CONTRAPARTE">OFFSET(CONVENIOS!#REF!,0,0,COUNTA(CONVENIOS!#REF!),1)</definedName>
    <definedName name="DropCondicion">'DATOS Y ESTADÍSTICAS'!$S$4:$S$5</definedName>
    <definedName name="DropVigencia">'DATOS Y ESTADÍSTICAS'!$R$4:$R$5</definedName>
    <definedName name="NUMC">OFFSET(CONVENIOS!$A$3,0,0,COUNTA(CONVENIOS!$A:$A),1)</definedName>
    <definedName name="PAIS">OFFSET(CONVENIOS!$C$3,0,0,COUNTA(CONVENIOS!$C:$C),1)</definedName>
    <definedName name="TIPO">OFFSET(CONVENIOS!$E$3,0,0,COUNTA(CONVENIOS!$E:$E),1)</definedName>
    <definedName name="VIGENCIA">OFFSET(CONVENIOS!$I$3,0,0,COUNTA(CONVENIOS!$I:$I),1)</definedName>
  </definedNames>
  <calcPr calcId="145621"/>
  <extLst>
    <ext xmlns:x15="http://schemas.microsoft.com/office/spreadsheetml/2010/11/main" uri="{FCE2AD5D-F65C-4FA6-A056-5C36A1767C68}">
      <x15:dataModel>
        <x15:modelTables>
          <x15:modelTable id="REGION-5fa000de-84de-4c52-a7cd-90da5f5aec47" name="REGION" connection="WorksheetConnection_Control de Convenios UNAH.xlsx!REGION"/>
          <x15:modelTable id="PAIS-ea806ad7-c92b-4803-9fea-dc664182ede0" name="PAIS" connection="WorksheetConnection_Control de Convenios UNAH.xlsx!PAIS"/>
        </x15:modelTables>
      </x15:dataModel>
    </ext>
  </extLst>
</workbook>
</file>

<file path=xl/calcChain.xml><?xml version="1.0" encoding="utf-8"?>
<calcChain xmlns="http://schemas.openxmlformats.org/spreadsheetml/2006/main">
  <c r="F28" i="8" l="1"/>
  <c r="F29" i="8"/>
  <c r="F30" i="8"/>
  <c r="F31" i="8"/>
  <c r="F32" i="8"/>
  <c r="F33" i="8"/>
  <c r="F34" i="8"/>
  <c r="F35" i="8"/>
  <c r="F36" i="8"/>
  <c r="F37" i="8"/>
  <c r="F38" i="8"/>
  <c r="F39" i="8"/>
  <c r="F13" i="8"/>
  <c r="F14" i="8"/>
  <c r="F15" i="8"/>
  <c r="F16" i="8"/>
  <c r="F17" i="8"/>
  <c r="F18" i="8"/>
  <c r="F19" i="8"/>
  <c r="F20" i="8"/>
  <c r="F21" i="8"/>
  <c r="F22" i="8"/>
  <c r="F23" i="8"/>
  <c r="F24" i="8"/>
  <c r="F25" i="8"/>
  <c r="F26" i="8"/>
  <c r="F27" i="8"/>
  <c r="O13" i="8" l="1"/>
  <c r="O12" i="8"/>
  <c r="B22" i="8" l="1"/>
  <c r="B3" i="8" l="1"/>
  <c r="O31" i="8" l="1"/>
  <c r="B40" i="8"/>
  <c r="B38" i="8"/>
  <c r="O29" i="8"/>
  <c r="O20" i="8" l="1"/>
  <c r="B29" i="8"/>
  <c r="B28" i="8"/>
  <c r="O28" i="8" l="1"/>
  <c r="B37" i="8"/>
  <c r="F8" i="8" l="1"/>
  <c r="F40" i="8" l="1"/>
  <c r="F41" i="8"/>
  <c r="O35" i="8"/>
  <c r="O34" i="8"/>
  <c r="O33" i="8"/>
  <c r="O32" i="8"/>
  <c r="O30" i="8"/>
  <c r="O27" i="8"/>
  <c r="O26" i="8"/>
  <c r="O25" i="8"/>
  <c r="J11" i="8" s="1"/>
  <c r="O24" i="8"/>
  <c r="O23" i="8"/>
  <c r="O22" i="8"/>
  <c r="O21" i="8"/>
  <c r="O19" i="8"/>
  <c r="J4" i="8" s="1"/>
  <c r="O18" i="8"/>
  <c r="O17" i="8"/>
  <c r="O16" i="8"/>
  <c r="O15" i="8"/>
  <c r="O14" i="8"/>
  <c r="O11" i="8"/>
  <c r="O10" i="8"/>
  <c r="O9" i="8"/>
  <c r="O8" i="8"/>
  <c r="O7" i="8"/>
  <c r="O6" i="8"/>
  <c r="O5" i="8"/>
  <c r="O4" i="8"/>
  <c r="B6" i="8"/>
  <c r="B5" i="8"/>
  <c r="F4" i="8"/>
  <c r="F7" i="8"/>
  <c r="F6" i="8"/>
  <c r="F5" i="8"/>
  <c r="B44" i="8"/>
  <c r="B43" i="8"/>
  <c r="B42" i="8"/>
  <c r="B41" i="8"/>
  <c r="B39" i="8"/>
  <c r="B36" i="8"/>
  <c r="B35" i="8"/>
  <c r="B34" i="8"/>
  <c r="B33" i="8"/>
  <c r="B32" i="8"/>
  <c r="B31" i="8"/>
  <c r="B30" i="8"/>
  <c r="B27" i="8"/>
  <c r="B26" i="8"/>
  <c r="B25" i="8"/>
  <c r="B24" i="8"/>
  <c r="B23" i="8"/>
  <c r="B21" i="8"/>
  <c r="B20" i="8"/>
  <c r="B19" i="8"/>
  <c r="B18" i="8"/>
  <c r="B17" i="8"/>
  <c r="B16" i="8"/>
  <c r="B15" i="8"/>
  <c r="B14" i="8"/>
  <c r="B13" i="8"/>
  <c r="J7" i="8" l="1"/>
  <c r="B45" i="8"/>
  <c r="J9" i="8"/>
  <c r="J12" i="8"/>
  <c r="J10" i="8"/>
  <c r="J5" i="8"/>
  <c r="J8" i="8"/>
  <c r="J6" i="8"/>
  <c r="O36" i="8"/>
  <c r="C22" i="8" l="1"/>
  <c r="C40" i="8"/>
  <c r="C38" i="8"/>
  <c r="C29" i="8"/>
  <c r="C28" i="8"/>
  <c r="C37" i="8"/>
  <c r="C26" i="8"/>
  <c r="C33" i="8"/>
  <c r="C31" i="8"/>
  <c r="C15" i="8"/>
  <c r="C41" i="8"/>
  <c r="C19" i="8"/>
  <c r="C13" i="8"/>
  <c r="C16" i="8"/>
  <c r="C14" i="8"/>
  <c r="C24" i="8"/>
  <c r="C43" i="8"/>
  <c r="C21" i="8"/>
  <c r="C18" i="8"/>
  <c r="C25" i="8"/>
  <c r="C39" i="8"/>
  <c r="C34" i="8"/>
  <c r="C44" i="8"/>
  <c r="C32" i="8"/>
  <c r="C35" i="8"/>
  <c r="C36" i="8"/>
  <c r="C17" i="8"/>
  <c r="C42" i="8"/>
  <c r="C20" i="8"/>
  <c r="C27" i="8"/>
  <c r="C30" i="8"/>
  <c r="C23" i="8"/>
  <c r="J13" i="8"/>
  <c r="K12" i="8" s="1"/>
  <c r="C45" i="8" l="1"/>
  <c r="K6" i="8"/>
  <c r="K11" i="8"/>
  <c r="K7" i="8"/>
  <c r="K5" i="8"/>
  <c r="K4" i="8"/>
  <c r="K8" i="8"/>
  <c r="K9" i="8"/>
  <c r="K10" i="8"/>
  <c r="K13" i="8" l="1"/>
  <c r="F9" i="8"/>
  <c r="G5" i="8" l="1"/>
  <c r="G6" i="8"/>
  <c r="G7" i="8"/>
  <c r="G4" i="8"/>
  <c r="G8" i="8"/>
  <c r="G9" i="8" l="1"/>
</calcChain>
</file>

<file path=xl/comments1.xml><?xml version="1.0" encoding="utf-8"?>
<comments xmlns="http://schemas.openxmlformats.org/spreadsheetml/2006/main">
  <authors>
    <author>VRI</author>
  </authors>
  <commentList>
    <comment ref="F89" authorId="0">
      <text>
        <r>
          <rPr>
            <b/>
            <sz val="8"/>
            <color indexed="81"/>
            <rFont val="Tahoma"/>
            <family val="2"/>
          </rPr>
          <t>VRI:</t>
        </r>
        <r>
          <rPr>
            <sz val="8"/>
            <color indexed="81"/>
            <rFont val="Tahoma"/>
            <family val="2"/>
          </rPr>
          <t xml:space="preserve">
Anexo 2013: Modificación de clausulas correspondientes a candidatos y duración de los programas.</t>
        </r>
      </text>
    </comment>
  </commentList>
</comments>
</file>

<file path=xl/comments2.xml><?xml version="1.0" encoding="utf-8"?>
<comments xmlns="http://schemas.openxmlformats.org/spreadsheetml/2006/main">
  <authors>
    <author>Esteban Hernández Garay</author>
  </authors>
  <commentList>
    <comment ref="I5" authorId="0">
      <text>
        <r>
          <rPr>
            <b/>
            <sz val="9"/>
            <color indexed="81"/>
            <rFont val="Tahoma"/>
            <family val="2"/>
          </rPr>
          <t>Esteban Hernández Garay:</t>
        </r>
        <r>
          <rPr>
            <sz val="9"/>
            <color indexed="81"/>
            <rFont val="Tahoma"/>
            <family val="2"/>
          </rPr>
          <t xml:space="preserve">
Incluye Panamá y Belice.</t>
        </r>
      </text>
    </comment>
    <comment ref="I6" authorId="0">
      <text>
        <r>
          <rPr>
            <b/>
            <sz val="9"/>
            <color indexed="81"/>
            <rFont val="Tahoma"/>
            <family val="2"/>
          </rPr>
          <t>Esteban Hernández Garay:</t>
        </r>
        <r>
          <rPr>
            <sz val="9"/>
            <color indexed="81"/>
            <rFont val="Tahoma"/>
            <family val="2"/>
          </rPr>
          <t xml:space="preserve">
Incluye Canadá, Estados Unidos (junto con Puerto Rico y demás territorios) y México.</t>
        </r>
      </text>
    </comment>
    <comment ref="I9" authorId="0">
      <text>
        <r>
          <rPr>
            <b/>
            <sz val="9"/>
            <color indexed="81"/>
            <rFont val="Tahoma"/>
            <family val="2"/>
          </rPr>
          <t>Esteban Hernández Garay:</t>
        </r>
        <r>
          <rPr>
            <sz val="9"/>
            <color indexed="81"/>
            <rFont val="Tahoma"/>
            <family val="2"/>
          </rPr>
          <t xml:space="preserve">
Excluye a Puerto Rico, que es considerado parte de los Estados Unidos.</t>
        </r>
      </text>
    </comment>
    <comment ref="A25" authorId="0">
      <text>
        <r>
          <rPr>
            <b/>
            <sz val="9"/>
            <color indexed="81"/>
            <rFont val="Tahoma"/>
            <family val="2"/>
          </rPr>
          <t>Esteban Hernández Garay:</t>
        </r>
        <r>
          <rPr>
            <sz val="9"/>
            <color indexed="81"/>
            <rFont val="Tahoma"/>
            <family val="2"/>
          </rPr>
          <t xml:space="preserve">
Incluye a Puerto Rico y demás territorios de EUA.</t>
        </r>
      </text>
    </comment>
    <comment ref="A34" authorId="0">
      <text>
        <r>
          <rPr>
            <b/>
            <sz val="9"/>
            <color indexed="81"/>
            <rFont val="Tahoma"/>
            <family val="2"/>
          </rPr>
          <t>Esteban Hernández Garay:</t>
        </r>
        <r>
          <rPr>
            <sz val="9"/>
            <color indexed="81"/>
            <rFont val="Tahoma"/>
            <family val="2"/>
          </rPr>
          <t xml:space="preserve">
Incluye organizaciones internacionales o cualquier entidad que no pueda considerarse que pertenece a un sólo país. También incluye redes universitarias.</t>
        </r>
      </text>
    </comment>
    <comment ref="A43" authorId="0">
      <text>
        <r>
          <rPr>
            <b/>
            <sz val="9"/>
            <color indexed="81"/>
            <rFont val="Tahoma"/>
            <family val="2"/>
          </rPr>
          <t>Esteban Hernández Garay:</t>
        </r>
        <r>
          <rPr>
            <sz val="9"/>
            <color indexed="81"/>
            <rFont val="Tahoma"/>
            <family val="2"/>
          </rPr>
          <t xml:space="preserve">
Incluye consorcios y asociaciones para proyectos concretos (p. ej.: los consorcios de Erasmus Mundus).</t>
        </r>
      </text>
    </comment>
  </commentList>
</comments>
</file>

<file path=xl/connections.xml><?xml version="1.0" encoding="utf-8"?>
<connections xmlns="http://schemas.openxmlformats.org/spreadsheetml/2006/main">
  <connection id="1" keepAlive="1" name="ThisWorkbookDataModel" description="Data Mode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Control de Convenios UNAH.xlsx!PAIS" type="102" refreshedVersion="5" minRefreshableVersion="5">
    <extLst>
      <ext xmlns:x15="http://schemas.microsoft.com/office/spreadsheetml/2010/11/main" uri="{DE250136-89BD-433C-8126-D09CA5730AF9}">
        <x15:connection id="PAIS-ea806ad7-c92b-4803-9fea-dc664182ede0">
          <x15:rangePr sourceName="_xlcn.WorksheetConnection_ControldeConveniosUNAH.xlsxPAIS1"/>
        </x15:connection>
      </ext>
    </extLst>
  </connection>
  <connection id="3" name="WorksheetConnection_Control de Convenios UNAH.xlsx!REGION" type="102" refreshedVersion="5" minRefreshableVersion="5">
    <extLst>
      <ext xmlns:x15="http://schemas.microsoft.com/office/spreadsheetml/2010/11/main" uri="{DE250136-89BD-433C-8126-D09CA5730AF9}">
        <x15:connection id="REGION-5fa000de-84de-4c52-a7cd-90da5f5aec47">
          <x15:rangePr sourceName="_xlcn.WorksheetConnection_ControldeConveniosUNAH.xlsxREGION1"/>
        </x15:connection>
      </ext>
    </extLst>
  </connection>
</connections>
</file>

<file path=xl/sharedStrings.xml><?xml version="1.0" encoding="utf-8"?>
<sst xmlns="http://schemas.openxmlformats.org/spreadsheetml/2006/main" count="2997" uniqueCount="1459">
  <si>
    <t>Alemania</t>
  </si>
  <si>
    <t>Vigente</t>
  </si>
  <si>
    <t>Convenio Marco</t>
  </si>
  <si>
    <t>Argentina</t>
  </si>
  <si>
    <t>Actividades de formación de personal docente, investigación científica, desrrollo tecnológico, intercambio de académicos y estudiantes.</t>
  </si>
  <si>
    <t>Cooperación académica, cultural, tecnológico y de servicio</t>
  </si>
  <si>
    <t>Brasil</t>
  </si>
  <si>
    <t>Cooperación académica, docencia, e investigación científica y cultural.</t>
  </si>
  <si>
    <t>Cooperación en identificar y trabajar en areas de interes comun, en especial la docencia, la investigación, la formación y el desarrollo tecnológico o adminsitrativo</t>
  </si>
  <si>
    <t>Cooperación técnica y académica, proyectos de investigación, intercambios y asistencia en campos y áreas de interés</t>
  </si>
  <si>
    <t>Canadá</t>
  </si>
  <si>
    <t>Universidad de Laval</t>
  </si>
  <si>
    <t>5 años</t>
  </si>
  <si>
    <t>No vigente</t>
  </si>
  <si>
    <t>Universidad de Calgary</t>
  </si>
  <si>
    <t>Proyecto: Maestría en la Gestión de Recursos Hidricos</t>
  </si>
  <si>
    <t>Universidad de Brock</t>
  </si>
  <si>
    <t>Cooperación académica y científica</t>
  </si>
  <si>
    <t>Donación</t>
  </si>
  <si>
    <t>Sub-Convenio de Donación</t>
  </si>
  <si>
    <t>Cooperación académica, científica, social y administrativa</t>
  </si>
  <si>
    <t>Chile</t>
  </si>
  <si>
    <t>Facilitar y promover la cooperación en los campos de enseñanza, investigación y cultura</t>
  </si>
  <si>
    <t>Maestría en Educación Ambiental</t>
  </si>
  <si>
    <t>2 años</t>
  </si>
  <si>
    <t>Convenio Específico</t>
  </si>
  <si>
    <t>Colombia</t>
  </si>
  <si>
    <t>Colaboración en los campos de docencia, investigación y difusión de la cultura</t>
  </si>
  <si>
    <t>Politécnico Colombiano Jaime Izasa Cadavid</t>
  </si>
  <si>
    <t xml:space="preserve">Universidad del Valle </t>
  </si>
  <si>
    <t>Colaboración en el campo de docencia, investigación y extensión universitaria</t>
  </si>
  <si>
    <t>3 años</t>
  </si>
  <si>
    <t>Universidad de La Salle, Bogotá</t>
  </si>
  <si>
    <t>Cooperación en docencia, investigación, intercambio y cualquier otra actividad mutuamemente acordada</t>
  </si>
  <si>
    <t>Corea del Sur</t>
  </si>
  <si>
    <t>Fomentar relaciones académicas en areas de interés mutuo.</t>
  </si>
  <si>
    <t>Promover las alianzas en los campos de educación e investigación.</t>
  </si>
  <si>
    <t>Costa Rica</t>
  </si>
  <si>
    <t>Proyecto: Maestría con Enfasis en Administración de Empresas Cooperativas</t>
  </si>
  <si>
    <t>Establecer las bases legales en el marco de las respectivas políticas para realizar diversos proyectos de cooperación.</t>
  </si>
  <si>
    <t>Establecer nexos formales de colaboracón conjunta para potenciar las acciones de ambas instituciones y sus impactos en Honduras.</t>
  </si>
  <si>
    <t>Ejecución del Programa SALTRA</t>
  </si>
  <si>
    <t>Cuba</t>
  </si>
  <si>
    <t>Cooperación en áreas de académico, científico y cultural</t>
  </si>
  <si>
    <t>Universidad Pedagógica "Enrique José Varona" (UPEJV)</t>
  </si>
  <si>
    <t>Cooperación en investigación Académica, docencia y cultural</t>
  </si>
  <si>
    <t>Universidad de La Habana</t>
  </si>
  <si>
    <t>Cooperación en docencia, investigación, extensión, cultura, tecnología, administración, intercambio académico.</t>
  </si>
  <si>
    <t>Maestría en Estudios Políticos y Sociales</t>
  </si>
  <si>
    <t>Instituto Pedagógico Latinoamericano y Caribeño de La Habana (IPLAC)</t>
  </si>
  <si>
    <t>Desarrollo de relaciones académicas, culturales y científicas</t>
  </si>
  <si>
    <t>Cooperación Académica, Científica y Vinculación Universidad-Sociedad</t>
  </si>
  <si>
    <t>El Salvador</t>
  </si>
  <si>
    <t>Fomentar el intercambio de académicos en los campos de la docencia, investigación y proyección social, con el fin de compartir conocimiento y experiencia, así como transferir tecnología.</t>
  </si>
  <si>
    <t>España</t>
  </si>
  <si>
    <t>Universidad de Valencia</t>
  </si>
  <si>
    <t>Universidad de Cádiz</t>
  </si>
  <si>
    <t>Fortalecimiento y mejoramiento cualitativo de las areas de formación en especialidades maritimas, portuarias y canalera</t>
  </si>
  <si>
    <t>Universidad de Salamanca</t>
  </si>
  <si>
    <t xml:space="preserve">Cooperación en intercambiso, publicaciones, seminarios internacionales, </t>
  </si>
  <si>
    <t>Desarrollo integral de los países</t>
  </si>
  <si>
    <t>Desarrollar de forma conjunta proyectos de carácter jurídico, económico, científico y humanístico</t>
  </si>
  <si>
    <t xml:space="preserve">Finalización de la Maestría </t>
  </si>
  <si>
    <t>Cooperación en áreas de salud publica</t>
  </si>
  <si>
    <t>Duración del Diplomado (120 horas)</t>
  </si>
  <si>
    <t>Universidad de Sevilla</t>
  </si>
  <si>
    <t>Intercambio de experiencias y personal en los campos de docencia, investigación y cultura</t>
  </si>
  <si>
    <t>Establecer un marco de colaboración para aspectos de formación, investigaciín y transferencia de conocimiento</t>
  </si>
  <si>
    <t>Cooperación en intercambio de experiencias y personal en los campos de la docencia, la investigación y la cultura.</t>
  </si>
  <si>
    <t>Cooperación en docencia, investigación y las actividades culturales.</t>
  </si>
  <si>
    <t>Participación de la UNAH en la investigación sobre Manufactura de alto rendimiento en el marco del proyecto internacional High Performance Manufacturing</t>
  </si>
  <si>
    <t>4 años</t>
  </si>
  <si>
    <t>Actividades de docencia, investigación y movilidad orientado al area de Empresas y la Administración Pública</t>
  </si>
  <si>
    <t>Cooperación para fomentar la investigación y la formación.</t>
  </si>
  <si>
    <t>Promover y desarrollar la difusión de la cultura, en especial la enseñanza superior de grado y posgrado y la investigación científica y tecnológica</t>
  </si>
  <si>
    <t>Intercambio de personal docente e investigador</t>
  </si>
  <si>
    <t>Este convenio busca las bases de coordinación y colaboración para el desarrollo de las actividades universitarias en ciencia, investigación y cultura, para potenciar la generación, transferencia y aplicación del conocimiento.</t>
  </si>
  <si>
    <t>Ambas Universidades desean fortalecer la academia, la investigación, vinculación Universidad-Sociedad, docencia y administración en el desarrollo de las actividades universitarias.</t>
  </si>
  <si>
    <t xml:space="preserve">Universidad de Murcia </t>
  </si>
  <si>
    <t>Universidad de Mondragón</t>
  </si>
  <si>
    <t>Actividades de cooperación para el desarrollo conjunto de la Maestría en Ordenamiento y Gestión del Territorio (MOGT)</t>
  </si>
  <si>
    <t>Estados Unidos</t>
  </si>
  <si>
    <t>Desarrollo de proyectos de investigación, organización de actividades, intercambio de publicaciones y estudiantes.</t>
  </si>
  <si>
    <t xml:space="preserve">2 años  </t>
  </si>
  <si>
    <t>Promover el interés en las actividades de enseñanza e investigación, profundizar el entendimiento en asuntos económicos, culturales y sociales.</t>
  </si>
  <si>
    <t>10 años</t>
  </si>
  <si>
    <t>Establecer las bases para suscribir un Convenio Marco para el desarrollo de actividades tendientes a fortalecer los valores éticos y científicos de las instituciones.</t>
  </si>
  <si>
    <t>Ejecución del proyecto de Producción Más Limpia de Ingeniería en UNAH VS</t>
  </si>
  <si>
    <t>Trinity College</t>
  </si>
  <si>
    <t>Facilitar el desarrollo conjunto de la cooperación académica a través de proyectos relacionados con nuestras facultades, estudiantes y personal, para la promoción del desarrollo de la ciencia, el arte, la cultura y las humanidades.</t>
  </si>
  <si>
    <t>Carta de Intenciones</t>
  </si>
  <si>
    <t>Fomentar y desarrollar un programa de intercambio academico científico a nivel de estudios superiores en Ame´rica Latina</t>
  </si>
  <si>
    <t>Coorperación en la áreas de formación, investigación, cultura, movilidad, difusión de actividades conjuntas</t>
  </si>
  <si>
    <t>Italia</t>
  </si>
  <si>
    <t>Cooperación en humanidades y ciencias sociales</t>
  </si>
  <si>
    <t>Cooperación en investigación, educación, intercambio cultural, energía renovable, cambio climático.</t>
  </si>
  <si>
    <t>Escuela de Alta formación de Conservación y Restauración (CORE)</t>
  </si>
  <si>
    <t>Establecer las vias generales para concretar la cooperación en los campos del quehacer académico, científico y de vinculación.</t>
  </si>
  <si>
    <t>Cooperación en docencia, investigación, intercambio</t>
  </si>
  <si>
    <t>Benemérita Universidad Autónoma de Puebla (BUAP)</t>
  </si>
  <si>
    <t>Cooperación en docencia, la investigación, la extensión, y difusión de la cultura y los servicios de apoyo técnico y tecnológico.</t>
  </si>
  <si>
    <t>Universidad de Quintana Roo</t>
  </si>
  <si>
    <t>Fomentar elintercambio de personal académico en los campos de la docencia, investigación y extensión, tranferencia de tecnología</t>
  </si>
  <si>
    <t>Colaboración en aspectos e formación, investigación y transferencia de conocimiento, movilidad, proyectos de desarrollo local</t>
  </si>
  <si>
    <t>Impartir el curso "Asesor en Linea"</t>
  </si>
  <si>
    <t>Actividades académicas, investigación, movilidad, prácticas profesionales, y otras actividades de interés común.</t>
  </si>
  <si>
    <t>1 año</t>
  </si>
  <si>
    <t>Colaboración para impartir el curso "Asesor en Linea"</t>
  </si>
  <si>
    <t>8 meses</t>
  </si>
  <si>
    <t>Ejecucion del proyecto "Manejo de plagasa nivel comunitario en la agricultura centroamericana"</t>
  </si>
  <si>
    <t>6 años</t>
  </si>
  <si>
    <t>Facilitar los intercambios y las iniciativas de cooperación entre las cinco instituciones en las areas de investigación, docencia, educación internacional y el desarrollo sostenible</t>
  </si>
  <si>
    <t>Nicaragua</t>
  </si>
  <si>
    <t>Cooperación en enseñanza, investigación científica y la cultura.</t>
  </si>
  <si>
    <t>Cooperación en desarrollo sostenible agrario y agropecuario.</t>
  </si>
  <si>
    <t>Cooperación en Humanidades, Artes y Ciencias de la salud</t>
  </si>
  <si>
    <t>Panamá</t>
  </si>
  <si>
    <t>Universidad de Panamá</t>
  </si>
  <si>
    <t>Cooperación académica, científica y cultural</t>
  </si>
  <si>
    <t>Intercambio de experiencias, documentos, información, especialistas, desarrollo de investigaciones, desarrollo conjunto de proyectos.</t>
  </si>
  <si>
    <t>Favorecer los intercambios académicos y técnicos para fortalecer la docencia, la investigación y las transferencias tecnológicas dentro de los campos de interés para una o ambas instituciones.</t>
  </si>
  <si>
    <t>Agencia Suiza para el Desarrollo y la Cooperación (COSUDE)</t>
  </si>
  <si>
    <t>Desarrollo del proyecto "Fortalecimiento de la Maestría en Gestión de Riesgos y Manejo de Desastres"</t>
  </si>
  <si>
    <t>Ejecución del proyecto "Fortalecimiento del IHCIT de la UNAH, Honduras".</t>
  </si>
  <si>
    <t>Contrato</t>
  </si>
  <si>
    <t>AMHON a través del Proyecto Fortalecimiento de la Gobernabilidad Democrática Local en Honduras de AECID</t>
  </si>
  <si>
    <t>Brindar asistencia técnica docente para la implementación del Diplomado de Mediación y Conciliación de Conflictos en nueve municipios</t>
  </si>
  <si>
    <t>3 meses</t>
  </si>
  <si>
    <t xml:space="preserve">Garantizar una buena gestión de cooperación y regular los aspectos relacionados a la organización y la implementación del esquema de movilidad así como la gestión del proyecto Erasmus Mundus acción 2- proyecto AMIDILA. </t>
  </si>
  <si>
    <t>Asociación Latinoamericana  de Facultades y Escuelas de Contaduría y Administración (ALAFEC)</t>
  </si>
  <si>
    <t>Promover la colaboración académica de manera multilateral, apoyando la movilidad de estudiantes y profesores, el desarrollo de investigaciones conjuntas</t>
  </si>
  <si>
    <t>Para realizar investigación básica orientada al manejo de los recursos naturales.</t>
  </si>
  <si>
    <t>College Board de Puerto Rico y América Latina</t>
  </si>
  <si>
    <t>Comision de Derechos Humanos del Distrito Federal de México (CDHDF)</t>
  </si>
  <si>
    <t>Promover, organizar y desarrollar la cultura en materia de derechos humanos, asi como otras actividades que fortalezcan a ambas instituciones</t>
  </si>
  <si>
    <t>Comunidad Europea</t>
  </si>
  <si>
    <t>Diseño y ejecución de la Maestría en Epidemología</t>
  </si>
  <si>
    <t>Contrato de Subvención</t>
  </si>
  <si>
    <t>Consejo Superior Universitario Centroamericano (CSUCA)</t>
  </si>
  <si>
    <t>Desarrollar capacidades de investigación para la generación y aplicación del conocimiento de la Gestión del Riesgo y Ambiente que inicda en la prevención y mitigación de desastres en el contexto del desarrollo sostenible</t>
  </si>
  <si>
    <t>Indefinida</t>
  </si>
  <si>
    <t>Embajada de Francia</t>
  </si>
  <si>
    <t>Fomentar y desarrollar el intercambio cultural y lingusitico, especialmente en el campo de la educación superior.</t>
  </si>
  <si>
    <t>Facilitar el desarrollo conjunto de actividades de colaboración mutua, divulgación del idioma japonés y su cultura.</t>
  </si>
  <si>
    <t>Fundación Carolina</t>
  </si>
  <si>
    <t>Regular la concesión de becas conjuntas destinadas a la formación de docentes, personal administrativo, en programas que den un grado académico en universidades españolas asi como estancias cortas</t>
  </si>
  <si>
    <t>Desarrollo conjunto de actividades vinculadas con sus objetivos.</t>
  </si>
  <si>
    <t>18 meses</t>
  </si>
  <si>
    <t>Ampliar fondos de la Biblioteca Digital especializada en migraciones e interculturalidad y permitir acceso a los investigadores de la UNAH a la bibliografía</t>
  </si>
  <si>
    <t>Fundación Professionals to the World (FPW)</t>
  </si>
  <si>
    <t>Fundación Universitaria Iberoamericana (FUNIBER)</t>
  </si>
  <si>
    <t>Cooperación en formación académica a distancia</t>
  </si>
  <si>
    <t>Fundación Universitaria Panamericana (UNIPANAMERICANA)</t>
  </si>
  <si>
    <t>Global One Communications Central America, INC</t>
  </si>
  <si>
    <t>Instituto de Nutrición de Centro América y Panamá (INCAP)</t>
  </si>
  <si>
    <t>Desarrollar de manera conjunta proyectos de formación de recursos humanos, investigación y extensión social en áreas relacionadas a la alimentación y nutrición.</t>
  </si>
  <si>
    <t>Contribuir de manera conjunta al estudio del problema de la exclusión y la pobreza desde la estrategia de promoción activa de los derechos humanos.</t>
  </si>
  <si>
    <t>60 días</t>
  </si>
  <si>
    <t>Duración del programa</t>
  </si>
  <si>
    <t>Apoyar el Posgrado de Medicina de Rehabilitación, de la carrera Técnico Universitario de Terapia Funcional, la Unidad Universitaria de Medicina Física y Rehabilitación, y el proyecto de creación de la carrera de licenciatura de trastornos dela comunicación.</t>
  </si>
  <si>
    <t>Cooperación Académica y técnica para aumentar y mejorar el acceso y la calidad de atención médica de emergencia para las poblaciones más vulnerables de Honduras en el Hospital Escuela Universitario.</t>
  </si>
  <si>
    <t>Regular la relación de cooperación entre las partes a fin de construir y administrar un vivero para la multiplicación de yemas en adelante "el vivero" en el marco del proyecto de Control del HLB.</t>
  </si>
  <si>
    <t>ONU-Mujeres</t>
  </si>
  <si>
    <t>Desarrollar acciones para la incorporación e institucionalización de la perspectiva de género y no discriminación, actividades de investigación, formación y promoción enfocadas a la eliminación de cualquier tipo de discriminación.</t>
  </si>
  <si>
    <t>Organización de Estados Iberoamericanos para la Educación, la Ciencia y la Cultura (OEI)</t>
  </si>
  <si>
    <t>Cooperación en asistencia técnica y administrativa en actividades de interés mutuo.</t>
  </si>
  <si>
    <t>Organización de las Naciones Unidas para la Agricultura y Alimentación (FAO)</t>
  </si>
  <si>
    <t>4 meses</t>
  </si>
  <si>
    <t>Coordinación de acciones para contrubuir a mejorar la situación de la salud de la población hondureña y el fortalecimiento de las capacidades del sistema de salud de Honduras</t>
  </si>
  <si>
    <t>Búsqueda de mecanismos viables para facilitar el desarrollo conjunto de actividades de colaboración mutua</t>
  </si>
  <si>
    <t>Programa de las Naciones Unidas para el Desarrollo (PNUD)</t>
  </si>
  <si>
    <t>Ejecución del proyecto Asociativo de apoyo a la Educación, Capacitación e Investigación en Derechos Humanos en Centroamérica-Honduras</t>
  </si>
  <si>
    <t>Red de Cooperación e Internacionalización de la Educación Superior en América Central (INCA)</t>
  </si>
  <si>
    <t>Conformación y fortalecimiento de una RED buscando la capacitación conjunta, fortalecimiento de actividades de gestión de la internacionalización de las IES.</t>
  </si>
  <si>
    <t>Colaboración conjunta para un desarrollo incluyente de la región</t>
  </si>
  <si>
    <t>Secretaria General del Sistema de la Integración Centroamericana (SG-SICA)</t>
  </si>
  <si>
    <t>Cooperación en Actividades Docentes, formativas de difusión cultural, y en proyectos de investigación</t>
  </si>
  <si>
    <t>Universia Holding, S.L.</t>
  </si>
  <si>
    <t>Colaboración para la apertura del portal web de Universia</t>
  </si>
  <si>
    <t>Visión Mundial</t>
  </si>
  <si>
    <t>AF</t>
  </si>
  <si>
    <t>AL</t>
  </si>
  <si>
    <t>DZ</t>
  </si>
  <si>
    <t>AS</t>
  </si>
  <si>
    <t>AD</t>
  </si>
  <si>
    <t>AO</t>
  </si>
  <si>
    <t>AI</t>
  </si>
  <si>
    <t>AQ</t>
  </si>
  <si>
    <t>AG</t>
  </si>
  <si>
    <t>AR</t>
  </si>
  <si>
    <t>AM</t>
  </si>
  <si>
    <t>AW</t>
  </si>
  <si>
    <t>AU</t>
  </si>
  <si>
    <t>AT</t>
  </si>
  <si>
    <t>AZ</t>
  </si>
  <si>
    <t>BS</t>
  </si>
  <si>
    <t>BH</t>
  </si>
  <si>
    <t>BD</t>
  </si>
  <si>
    <t>BB</t>
  </si>
  <si>
    <t>BY</t>
  </si>
  <si>
    <t>BE</t>
  </si>
  <si>
    <t>BZ</t>
  </si>
  <si>
    <t>BJ</t>
  </si>
  <si>
    <t>BM</t>
  </si>
  <si>
    <t>BT</t>
  </si>
  <si>
    <t>BO</t>
  </si>
  <si>
    <t>BA</t>
  </si>
  <si>
    <t>BW</t>
  </si>
  <si>
    <t>BV</t>
  </si>
  <si>
    <t>BR</t>
  </si>
  <si>
    <t>IO</t>
  </si>
  <si>
    <t>BN</t>
  </si>
  <si>
    <t>BG</t>
  </si>
  <si>
    <t>BF</t>
  </si>
  <si>
    <t>BI</t>
  </si>
  <si>
    <t>KH</t>
  </si>
  <si>
    <t>CM</t>
  </si>
  <si>
    <t>CA</t>
  </si>
  <si>
    <t>CV</t>
  </si>
  <si>
    <t>KY</t>
  </si>
  <si>
    <t>CF</t>
  </si>
  <si>
    <t>TD</t>
  </si>
  <si>
    <t>CL</t>
  </si>
  <si>
    <t>CN</t>
  </si>
  <si>
    <t>CX</t>
  </si>
  <si>
    <t>CC</t>
  </si>
  <si>
    <t>CO</t>
  </si>
  <si>
    <t>KM</t>
  </si>
  <si>
    <t>CG</t>
  </si>
  <si>
    <t>CD</t>
  </si>
  <si>
    <t>CK</t>
  </si>
  <si>
    <t>CR</t>
  </si>
  <si>
    <t>CI</t>
  </si>
  <si>
    <t>HR</t>
  </si>
  <si>
    <t>CU</t>
  </si>
  <si>
    <t>CY</t>
  </si>
  <si>
    <t>CZ</t>
  </si>
  <si>
    <t>DK</t>
  </si>
  <si>
    <t>DJ</t>
  </si>
  <si>
    <t>DM</t>
  </si>
  <si>
    <t>DO</t>
  </si>
  <si>
    <t>TP</t>
  </si>
  <si>
    <t>EC</t>
  </si>
  <si>
    <t>EG</t>
  </si>
  <si>
    <t>SV</t>
  </si>
  <si>
    <t>GQ</t>
  </si>
  <si>
    <t>ER</t>
  </si>
  <si>
    <t>EE</t>
  </si>
  <si>
    <t>ET</t>
  </si>
  <si>
    <t>FK</t>
  </si>
  <si>
    <t>FO</t>
  </si>
  <si>
    <t>FJ</t>
  </si>
  <si>
    <t>FI</t>
  </si>
  <si>
    <t>FR</t>
  </si>
  <si>
    <t>FX</t>
  </si>
  <si>
    <t>GF</t>
  </si>
  <si>
    <t>PF</t>
  </si>
  <si>
    <t>TF</t>
  </si>
  <si>
    <t>GA</t>
  </si>
  <si>
    <t>GM</t>
  </si>
  <si>
    <t>GE</t>
  </si>
  <si>
    <t>DE</t>
  </si>
  <si>
    <t>GH</t>
  </si>
  <si>
    <t>GI</t>
  </si>
  <si>
    <t>GR</t>
  </si>
  <si>
    <t>GL</t>
  </si>
  <si>
    <t>GD</t>
  </si>
  <si>
    <t>GP</t>
  </si>
  <si>
    <t>GU</t>
  </si>
  <si>
    <t>GT</t>
  </si>
  <si>
    <t>GN</t>
  </si>
  <si>
    <t>GW</t>
  </si>
  <si>
    <t>GY</t>
  </si>
  <si>
    <t>HT</t>
  </si>
  <si>
    <t>HM</t>
  </si>
  <si>
    <t>VA</t>
  </si>
  <si>
    <t>HN</t>
  </si>
  <si>
    <t>HK</t>
  </si>
  <si>
    <t>HU</t>
  </si>
  <si>
    <t>IS</t>
  </si>
  <si>
    <t>IN</t>
  </si>
  <si>
    <t>ID</t>
  </si>
  <si>
    <t>IR</t>
  </si>
  <si>
    <t>IQ</t>
  </si>
  <si>
    <t>IE</t>
  </si>
  <si>
    <t>IL</t>
  </si>
  <si>
    <t>IT</t>
  </si>
  <si>
    <t>JM</t>
  </si>
  <si>
    <t>JP</t>
  </si>
  <si>
    <t>JO</t>
  </si>
  <si>
    <t>KZ</t>
  </si>
  <si>
    <t>KE</t>
  </si>
  <si>
    <t>KI</t>
  </si>
  <si>
    <t>KP</t>
  </si>
  <si>
    <t>KR</t>
  </si>
  <si>
    <t>KW</t>
  </si>
  <si>
    <t>KG</t>
  </si>
  <si>
    <t>LA</t>
  </si>
  <si>
    <t>LV</t>
  </si>
  <si>
    <t>LB</t>
  </si>
  <si>
    <t>LS</t>
  </si>
  <si>
    <t>LR</t>
  </si>
  <si>
    <t>LY</t>
  </si>
  <si>
    <t>LI</t>
  </si>
  <si>
    <t>LT</t>
  </si>
  <si>
    <t>LU</t>
  </si>
  <si>
    <t>MO</t>
  </si>
  <si>
    <t>MK</t>
  </si>
  <si>
    <t>MG</t>
  </si>
  <si>
    <t>MW</t>
  </si>
  <si>
    <t>MY</t>
  </si>
  <si>
    <t>MV</t>
  </si>
  <si>
    <t>ML</t>
  </si>
  <si>
    <t>MT</t>
  </si>
  <si>
    <t>MH</t>
  </si>
  <si>
    <t>MQ</t>
  </si>
  <si>
    <t>MR</t>
  </si>
  <si>
    <t>MU</t>
  </si>
  <si>
    <t>YT</t>
  </si>
  <si>
    <t>MX</t>
  </si>
  <si>
    <t>FM</t>
  </si>
  <si>
    <t>MD</t>
  </si>
  <si>
    <t>MC</t>
  </si>
  <si>
    <t>MN</t>
  </si>
  <si>
    <t>ME</t>
  </si>
  <si>
    <t>MS</t>
  </si>
  <si>
    <t>MA</t>
  </si>
  <si>
    <t>MZ</t>
  </si>
  <si>
    <t>MM</t>
  </si>
  <si>
    <t>NA</t>
  </si>
  <si>
    <t>NR</t>
  </si>
  <si>
    <t>NP</t>
  </si>
  <si>
    <t>NL</t>
  </si>
  <si>
    <t>AN</t>
  </si>
  <si>
    <t>NC</t>
  </si>
  <si>
    <t>NZ</t>
  </si>
  <si>
    <t>NI</t>
  </si>
  <si>
    <t>NE</t>
  </si>
  <si>
    <t>NG</t>
  </si>
  <si>
    <t>NU</t>
  </si>
  <si>
    <t>NF</t>
  </si>
  <si>
    <t>MP</t>
  </si>
  <si>
    <t>NO</t>
  </si>
  <si>
    <t>OM</t>
  </si>
  <si>
    <t>PK</t>
  </si>
  <si>
    <t>PW</t>
  </si>
  <si>
    <t>PA</t>
  </si>
  <si>
    <t>PG</t>
  </si>
  <si>
    <t>PY</t>
  </si>
  <si>
    <t>PE</t>
  </si>
  <si>
    <t>PH</t>
  </si>
  <si>
    <t>PN</t>
  </si>
  <si>
    <t>PL</t>
  </si>
  <si>
    <t>PT</t>
  </si>
  <si>
    <t>PR</t>
  </si>
  <si>
    <t>QA</t>
  </si>
  <si>
    <t>RE</t>
  </si>
  <si>
    <t>RO</t>
  </si>
  <si>
    <t>RU</t>
  </si>
  <si>
    <t>RW</t>
  </si>
  <si>
    <t>KN</t>
  </si>
  <si>
    <t>LC</t>
  </si>
  <si>
    <t>VC</t>
  </si>
  <si>
    <t>WS</t>
  </si>
  <si>
    <t>SM</t>
  </si>
  <si>
    <t>ST</t>
  </si>
  <si>
    <t>SA</t>
  </si>
  <si>
    <t>SN</t>
  </si>
  <si>
    <t>RS</t>
  </si>
  <si>
    <t>SC</t>
  </si>
  <si>
    <t>SL</t>
  </si>
  <si>
    <t>SG</t>
  </si>
  <si>
    <t>SK</t>
  </si>
  <si>
    <t>SI</t>
  </si>
  <si>
    <t>SB</t>
  </si>
  <si>
    <t>SO</t>
  </si>
  <si>
    <t>ZA</t>
  </si>
  <si>
    <t>SS</t>
  </si>
  <si>
    <t>GS</t>
  </si>
  <si>
    <t>ES</t>
  </si>
  <si>
    <t>LK</t>
  </si>
  <si>
    <t>SH</t>
  </si>
  <si>
    <t>PM</t>
  </si>
  <si>
    <t>SD</t>
  </si>
  <si>
    <t>SR</t>
  </si>
  <si>
    <t>SJ</t>
  </si>
  <si>
    <t>SZ</t>
  </si>
  <si>
    <t>SE</t>
  </si>
  <si>
    <t>CH</t>
  </si>
  <si>
    <t>SY</t>
  </si>
  <si>
    <t>TW</t>
  </si>
  <si>
    <t>TJ</t>
  </si>
  <si>
    <t>TZ</t>
  </si>
  <si>
    <t>TH</t>
  </si>
  <si>
    <t>TG</t>
  </si>
  <si>
    <t>TK</t>
  </si>
  <si>
    <t>TO</t>
  </si>
  <si>
    <t>TT</t>
  </si>
  <si>
    <t>TN</t>
  </si>
  <si>
    <t>TR</t>
  </si>
  <si>
    <t>TM</t>
  </si>
  <si>
    <t>TC</t>
  </si>
  <si>
    <t>TV</t>
  </si>
  <si>
    <t>UG</t>
  </si>
  <si>
    <t>UA</t>
  </si>
  <si>
    <t>AE</t>
  </si>
  <si>
    <t>GB</t>
  </si>
  <si>
    <t>US</t>
  </si>
  <si>
    <t>UM</t>
  </si>
  <si>
    <t>UY</t>
  </si>
  <si>
    <t>UZ</t>
  </si>
  <si>
    <t>VU</t>
  </si>
  <si>
    <t>VE</t>
  </si>
  <si>
    <t>VN</t>
  </si>
  <si>
    <t>VG</t>
  </si>
  <si>
    <t>VI</t>
  </si>
  <si>
    <t>WF</t>
  </si>
  <si>
    <t>EH</t>
  </si>
  <si>
    <t>YE</t>
  </si>
  <si>
    <t>ZM</t>
  </si>
  <si>
    <t>ZW</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</si>
  <si>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</si>
  <si>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</si>
  <si>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</si>
  <si>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</si>
  <si>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</si>
  <si>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</si>
  <si>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</si>
  <si>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</si>
  <si>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</si>
  <si>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</si>
  <si>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</si>
  <si>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</si>
  <si>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</si>
  <si>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</si>
  <si>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</si>
  <si>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</si>
  <si>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</si>
  <si>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</si>
  <si>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</si>
  <si>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</si>
  <si>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BENIN</t>
  </si>
  <si>
    <t>BERMUDA</t>
  </si>
  <si>
    <t>BHUTAN</t>
  </si>
  <si>
    <t>BOLIVIA</t>
  </si>
  <si>
    <t>BOTSWANA</t>
  </si>
  <si>
    <t>BOUVET ISLAND (Norway) </t>
  </si>
  <si>
    <t>BRAZIL</t>
  </si>
  <si>
    <t>BRITISH INDIAN OCEAN TERRITORY</t>
  </si>
  <si>
    <t>BRUNEI DARUSSALAM</t>
  </si>
  <si>
    <t>BULGARIA</t>
  </si>
  <si>
    <t>BURKINA FASO</t>
  </si>
  <si>
    <t>BURUNDI</t>
  </si>
  <si>
    <t>CAMBODIA</t>
  </si>
  <si>
    <t>CAMEROON</t>
  </si>
  <si>
    <t>CANADA</t>
  </si>
  <si>
    <t>CHAD</t>
  </si>
  <si>
    <t>CHILE</t>
  </si>
  <si>
    <t>CHINA</t>
  </si>
  <si>
    <t>CHRISTMAS ISLAND</t>
  </si>
  <si>
    <t>COCOS (KEELING) ISLANDS (Austrailia)</t>
  </si>
  <si>
    <t>COLOMBIA</t>
  </si>
  <si>
    <t>COMOROS</t>
  </si>
  <si>
    <t>CONGO</t>
  </si>
  <si>
    <t>CONGO, THE DRC</t>
  </si>
  <si>
    <t>COSTA RICA</t>
  </si>
  <si>
    <t>COTE D'IVOIRE</t>
  </si>
  <si>
    <t>CROATIA (local name: Hrvatska)</t>
  </si>
  <si>
    <t>CUBA</t>
  </si>
  <si>
    <t>CYPRUS</t>
  </si>
  <si>
    <t>DJIBOUTI</t>
  </si>
  <si>
    <t>DOMINICA</t>
  </si>
  <si>
    <t>ECUADOR</t>
  </si>
  <si>
    <t>EL SALVADOR</t>
  </si>
  <si>
    <t>ERITREA</t>
  </si>
  <si>
    <t>ESTONIA</t>
  </si>
  <si>
    <t>ETHIOPIA</t>
  </si>
  <si>
    <t>FALKLAND ISLANDS (MALVINAS)</t>
  </si>
  <si>
    <t>FAROE ISLANDS</t>
  </si>
  <si>
    <t>FIJI</t>
  </si>
  <si>
    <t>FRANCE, METROPOLITAN</t>
  </si>
  <si>
    <t>FRENCH POLYNESIA</t>
  </si>
  <si>
    <t>FRENCH SOUTHERN TERRITORIES</t>
  </si>
  <si>
    <t>GABON</t>
  </si>
  <si>
    <t>GAMBIA</t>
  </si>
  <si>
    <t>GEORGIA</t>
  </si>
  <si>
    <t>GHANA</t>
  </si>
  <si>
    <t>GIBRALTAR</t>
  </si>
  <si>
    <t>GRENADA</t>
  </si>
  <si>
    <t>GUADELOUPE</t>
  </si>
  <si>
    <t>GUAM</t>
  </si>
  <si>
    <t>GUATEMALA</t>
  </si>
  <si>
    <t>GUINEA</t>
  </si>
  <si>
    <t>GUINEA-BISSAU</t>
  </si>
  <si>
    <t>GUYANA</t>
  </si>
  <si>
    <t>HAITI</t>
  </si>
  <si>
    <t>HEARD AND MC DONALD ISLANDS</t>
  </si>
  <si>
    <t>HOLY SEE (VATICAN CITY STATE)</t>
  </si>
  <si>
    <t>HONDURAS</t>
  </si>
  <si>
    <t>HONG KONG</t>
  </si>
  <si>
    <t>INDIA</t>
  </si>
  <si>
    <t>INDONESIA</t>
  </si>
  <si>
    <t>IRAN (ISLAMIC REPUBLIC OF)</t>
  </si>
  <si>
    <t>IRAQ</t>
  </si>
  <si>
    <t>ISRAEL</t>
  </si>
  <si>
    <t>JAMAICA</t>
  </si>
  <si>
    <t>JORDAN</t>
  </si>
  <si>
    <t>KAZAKHSTAN</t>
  </si>
  <si>
    <t>KENYA</t>
  </si>
  <si>
    <t>KIRIBATI</t>
  </si>
  <si>
    <t>KUWAIT</t>
  </si>
  <si>
    <t>KYRGYZSTAN</t>
  </si>
  <si>
    <t>LAOS</t>
  </si>
  <si>
    <t>LATVIA</t>
  </si>
  <si>
    <t>LEBANON</t>
  </si>
  <si>
    <t>LESOTHO</t>
  </si>
  <si>
    <t>LIBERIA</t>
  </si>
  <si>
    <t>LIBYAN ARAB JAMAHIRIYA</t>
  </si>
  <si>
    <t>LIECHTENSTEIN</t>
  </si>
  <si>
    <t>LITHUANIA</t>
  </si>
  <si>
    <t>LUXEMBOURG</t>
  </si>
  <si>
    <t>MACAU</t>
  </si>
  <si>
    <t>MACEDONIA</t>
  </si>
  <si>
    <t>MADAGASCAR</t>
  </si>
  <si>
    <t>MALAWI</t>
  </si>
  <si>
    <t>MALI</t>
  </si>
  <si>
    <t>MALTA</t>
  </si>
  <si>
    <t>MARTINIQUE</t>
  </si>
  <si>
    <t>MAURITANIA</t>
  </si>
  <si>
    <t>MAURITIUS</t>
  </si>
  <si>
    <t>MAYOTTE</t>
  </si>
  <si>
    <t>MEXICO</t>
  </si>
  <si>
    <t>MICRONESIA, FEDERATED STATES OF</t>
  </si>
  <si>
    <t>MOLDOVA, REPUBLIC OF</t>
  </si>
  <si>
    <t>MONACO</t>
  </si>
  <si>
    <t>MONGOLIA</t>
  </si>
  <si>
    <t>MONTENEGRO</t>
  </si>
  <si>
    <t>MONTSERRAT</t>
  </si>
  <si>
    <t>MOROCCO</t>
  </si>
  <si>
    <t>MOZAMBIQUE</t>
  </si>
  <si>
    <t>MYANMAR (Burma)</t>
  </si>
  <si>
    <t>NAMIBIA</t>
  </si>
  <si>
    <t>NAURU</t>
  </si>
  <si>
    <t>NEPAL</t>
  </si>
  <si>
    <t>NETHERLANDS ANTILLES</t>
  </si>
  <si>
    <t>NICARAGUA</t>
  </si>
  <si>
    <t>NIGER</t>
  </si>
  <si>
    <t>NIGERIA</t>
  </si>
  <si>
    <t>NIUE</t>
  </si>
  <si>
    <t>OMAN</t>
  </si>
  <si>
    <t>PAKISTAN</t>
  </si>
  <si>
    <t>PALAU</t>
  </si>
  <si>
    <t>PANAMA</t>
  </si>
  <si>
    <t>PAPUA NEW GUINEA</t>
  </si>
  <si>
    <t>PARAGUAY</t>
  </si>
  <si>
    <t>PERU</t>
  </si>
  <si>
    <t>PITCAIRN</t>
  </si>
  <si>
    <t>PORTUGAL</t>
  </si>
  <si>
    <t>PUERTO RICO</t>
  </si>
  <si>
    <t>QATAR</t>
  </si>
  <si>
    <t>REUNION</t>
  </si>
  <si>
    <t>ROMANIA</t>
  </si>
  <si>
    <t>RUSSIAN FEDERATION</t>
  </si>
  <si>
    <t>TAJIKISTAN</t>
  </si>
  <si>
    <t>TANZANIA, UNITED REPUBLIC OF</t>
  </si>
  <si>
    <t>TOGO</t>
  </si>
  <si>
    <t>TOKELAU</t>
  </si>
  <si>
    <t>TONGA</t>
  </si>
  <si>
    <t>TUNISIA</t>
  </si>
  <si>
    <t>TURKMENISTAN</t>
  </si>
  <si>
    <t>TURKS AND CAICOS ISLANDS</t>
  </si>
  <si>
    <t>TUVALU</t>
  </si>
  <si>
    <t>UGANDA</t>
  </si>
  <si>
    <t>URUGUAY</t>
  </si>
  <si>
    <t>UZBEKISTAN</t>
  </si>
  <si>
    <t>VANUATU</t>
  </si>
  <si>
    <t>VENEZUELA</t>
  </si>
  <si>
    <t>VIETNAM</t>
  </si>
  <si>
    <t>VIRGIN ISLANDS (BRITISH)</t>
  </si>
  <si>
    <t>VIRGIN ISLANDS (U.S.)</t>
  </si>
  <si>
    <t>WALLIS AND FUTUNA ISLANDS</t>
  </si>
  <si>
    <t>WESTERN SAHARA</t>
  </si>
  <si>
    <t>YEMEN</t>
  </si>
  <si>
    <t>ZAMBIA</t>
  </si>
  <si>
    <t>ZIMBABWE </t>
  </si>
  <si>
    <t>SAINT KITTS AND NEVIS</t>
  </si>
  <si>
    <t>SAINT LUCIA</t>
  </si>
  <si>
    <t>SAINT VINCENT AND THE GRENADINES</t>
  </si>
  <si>
    <t>SAMOA</t>
  </si>
  <si>
    <t>SAN MARINO</t>
  </si>
  <si>
    <t>SAO TOME AND PRINCIPE</t>
  </si>
  <si>
    <t>SAUDI ARABIA</t>
  </si>
  <si>
    <t>SENEGAL</t>
  </si>
  <si>
    <t>SERBIA</t>
  </si>
  <si>
    <t>SEYCHELLES</t>
  </si>
  <si>
    <t>SIERRA LEONE</t>
  </si>
  <si>
    <t>SINGAPORE</t>
  </si>
  <si>
    <t>SOMALIA</t>
  </si>
  <si>
    <t>SOUTH GEORGIA AND SOUTH S.S.</t>
  </si>
  <si>
    <t>SRI LANKA</t>
  </si>
  <si>
    <t>ST. HELENA</t>
  </si>
  <si>
    <t>ST. PIERRE AND MIQUELON</t>
  </si>
  <si>
    <t>SUDAN</t>
  </si>
  <si>
    <t>SURINAME</t>
  </si>
  <si>
    <r>
      <t>SVALBARD</t>
    </r>
    <r>
      <rPr>
        <b/>
        <sz val="6"/>
        <color rgb="FF000000"/>
        <rFont val="Verdana"/>
        <family val="2"/>
      </rPr>
      <t> AND </t>
    </r>
    <r>
      <rPr>
        <b/>
        <sz val="6"/>
        <color rgb="FF02028A"/>
        <rFont val="Verdana"/>
        <family val="2"/>
      </rPr>
      <t>JAN MAYEN ISLANDS</t>
    </r>
  </si>
  <si>
    <t>SWAZILAND</t>
  </si>
  <si>
    <t>BELGICA</t>
  </si>
  <si>
    <t>BELICE</t>
  </si>
  <si>
    <t>BOSNIA HERZEGOWINA</t>
  </si>
  <si>
    <t>CABO VERDE</t>
  </si>
  <si>
    <t>ISLAS CAIMANES</t>
  </si>
  <si>
    <t>REPUBLICA DE AFRICA CENTRAL</t>
  </si>
  <si>
    <t>COOK ISLAS</t>
  </si>
  <si>
    <t>REPUBLICA CHECA</t>
  </si>
  <si>
    <t>DINAMARKA</t>
  </si>
  <si>
    <t>REPUBLICA DOMINICANA</t>
  </si>
  <si>
    <t>TIMOR ORIENTAL</t>
  </si>
  <si>
    <t>EGIPTO</t>
  </si>
  <si>
    <t>GUINEA ECUATORIAL</t>
  </si>
  <si>
    <t>FINLANDIA</t>
  </si>
  <si>
    <t>FRANCIA</t>
  </si>
  <si>
    <t>GUYANA FRANCESA</t>
  </si>
  <si>
    <t>ALEMANIA</t>
  </si>
  <si>
    <t>GRECIA</t>
  </si>
  <si>
    <t>GROENLANDIA</t>
  </si>
  <si>
    <t>HUNGARIA</t>
  </si>
  <si>
    <t>ISLANDIA</t>
  </si>
  <si>
    <t>IRLANDA</t>
  </si>
  <si>
    <t>ITALIA</t>
  </si>
  <si>
    <t>JAPÓN</t>
  </si>
  <si>
    <t>COREA, D.P.R.O.</t>
  </si>
  <si>
    <t>COREA, REPUBLICA DE</t>
  </si>
  <si>
    <t>MALASIA</t>
  </si>
  <si>
    <t>MALDIVAS</t>
  </si>
  <si>
    <t>MARSHALL ISLAS</t>
  </si>
  <si>
    <t>HOLANDA</t>
  </si>
  <si>
    <t>NUEVA CALEDONIA</t>
  </si>
  <si>
    <t>NUEVA ZELANDA</t>
  </si>
  <si>
    <t>NORFOLK ISLAS</t>
  </si>
  <si>
    <t>NORTHERN MARIANA ISLAS</t>
  </si>
  <si>
    <t>NORUEGA</t>
  </si>
  <si>
    <t>FILIPINAS</t>
  </si>
  <si>
    <t>POLONIA</t>
  </si>
  <si>
    <t>RUANDA</t>
  </si>
  <si>
    <t>ESLOVENIA</t>
  </si>
  <si>
    <t>ESLOVAKIA (Slovak Republic)</t>
  </si>
  <si>
    <t>SOLOMON ISLAS</t>
  </si>
  <si>
    <t>SURAFRICA</t>
  </si>
  <si>
    <t>SUDAN DEL SUR</t>
  </si>
  <si>
    <t>ESPAÑA</t>
  </si>
  <si>
    <t>SUECIA</t>
  </si>
  <si>
    <t>SUIZA</t>
  </si>
  <si>
    <t>REPUBLICA ARABE SIRIA</t>
  </si>
  <si>
    <t>TAIWAN</t>
  </si>
  <si>
    <t>TAILANDIA</t>
  </si>
  <si>
    <t>TRINIDAD Y TOBAGO</t>
  </si>
  <si>
    <t>TURQUIA</t>
  </si>
  <si>
    <t>UKRANIA</t>
  </si>
  <si>
    <t>EMIRATOS UNIDOS</t>
  </si>
  <si>
    <t>REINO UNIDO</t>
  </si>
  <si>
    <t>ESTADOS UNIDOS DE AMÉRICA</t>
  </si>
  <si>
    <t>U.S. MINOR ISLAS</t>
  </si>
  <si>
    <t>Inactivo</t>
  </si>
  <si>
    <t>Activo</t>
  </si>
  <si>
    <t>Intercambio de estudiantes</t>
  </si>
  <si>
    <t>Intercambio de investigadores, docentes y estudiantes, realizacion de ediciones conjuntas</t>
  </si>
  <si>
    <t xml:space="preserve">2 años </t>
  </si>
  <si>
    <t>Promoción y desarrollo de programas de investigación colaborativa, los programas de intercambio académico y cultural y otras actividades de cooperación y asistencia en áreas de beneficio e interés mutuo</t>
  </si>
  <si>
    <t>Mutuo desarrollo en los campos de docencia, investigación y promoción de la cultura</t>
  </si>
  <si>
    <t>N/A</t>
  </si>
  <si>
    <t>CONTRAPARTE</t>
  </si>
  <si>
    <t>PAÍS</t>
  </si>
  <si>
    <t>CÓDIGO</t>
  </si>
  <si>
    <t>México</t>
  </si>
  <si>
    <t>Organización Panamericana de la Salud (OPS) / Organización Mundial de la Salud (OMS)</t>
  </si>
  <si>
    <t>AÑO</t>
  </si>
  <si>
    <t>DURACIÓN</t>
  </si>
  <si>
    <t>VIGENCIA</t>
  </si>
  <si>
    <t>TIPO</t>
  </si>
  <si>
    <t>Organización Internacional</t>
  </si>
  <si>
    <t>República Dominicana</t>
  </si>
  <si>
    <t>Suiza</t>
  </si>
  <si>
    <t>N/D</t>
  </si>
  <si>
    <t>Instituto Nacional de Rehabilitación de los Estados Unidos Mexicanos (INR)</t>
  </si>
  <si>
    <t>Universidad de Kun Shan</t>
  </si>
  <si>
    <t>5 años, renovación automática</t>
  </si>
  <si>
    <t>Universidad Autónoma de Baja California</t>
  </si>
  <si>
    <t>Enero 2015-Mayo 2015</t>
  </si>
  <si>
    <t>Proyecto de investigación "Evaluación de Biodiversidad y Ecosistemas en el Valle de Agalta para la Protección del Colibrí Esmeralda"</t>
  </si>
  <si>
    <t>10 meses</t>
  </si>
  <si>
    <t>Instituto de Investigación de la Universidad Indiana de Pennsylvania (IUP-RI)</t>
  </si>
  <si>
    <t>Universidad de Caldas</t>
  </si>
  <si>
    <t>Universidad Autónoma de Querétaro (UAQ)</t>
  </si>
  <si>
    <t>Visitas y pasantías para estudiantes de medicina</t>
  </si>
  <si>
    <t>1 año, renovación automática</t>
  </si>
  <si>
    <t>Instituto Superior Politécnico "José Antonio Echeverría" (ISPJAE)</t>
  </si>
  <si>
    <t>Cooperación General</t>
  </si>
  <si>
    <t>Cooperación en las áreas de ciencias de la tierra, geofísica, hidrogeología, etc.</t>
  </si>
  <si>
    <t>Cooperación en las áreas de la ingeniería, ambiente y otros.</t>
  </si>
  <si>
    <t>Instituto Superior de Tecnología y Ciencias Aplicadas (InSTEC)</t>
  </si>
  <si>
    <t>Colegio de Tamaulipas (COLTAM)</t>
  </si>
  <si>
    <t>Instituto Universitario de Postgrado (IUP): Universidad Carlos III de Madrid, Universidad Autónoma de Barcelona y Universidad Alicante</t>
  </si>
  <si>
    <t>Academic and Professional Program for the Americas (LASPAU)</t>
  </si>
  <si>
    <t>Servicio Alemán de Intercambio Académico (DAAD)</t>
  </si>
  <si>
    <t>Instituto Interamericano de Derechos Humanos (IIDH)</t>
  </si>
  <si>
    <t>Médicos Sin Fronteras (MSF)</t>
  </si>
  <si>
    <t>Organismo Internacional Regional de Sanidad Agropecuaria (OIRSA)</t>
  </si>
  <si>
    <t>Programa Conjunto Creatividad e Identidad para el Desarrollo Local,  Programa de las Naciones Unidas para el Desarrollo (PNUD)</t>
  </si>
  <si>
    <t>Universidad Federal de Sao Paulo (UNIFESP)</t>
  </si>
  <si>
    <t>Universidad Juárez del Estado de Durango (UJED)</t>
  </si>
  <si>
    <t>Universidad Marítima Internacional de Panamá (UMIP)</t>
  </si>
  <si>
    <t>Regular participación de la Universidad de Alcalá en Maestría en ordenamiento y gestión del territorio (MOGT) de la UNAH</t>
  </si>
  <si>
    <t>AMIDILA (ERASMUS MUNDUS)</t>
  </si>
  <si>
    <t>CONVENIOS INTERNACIONALES SUSCRITOS POR LA UNAH</t>
  </si>
  <si>
    <t>N°</t>
  </si>
  <si>
    <t>Ejemplo: Convenio marco con Guinea Ecuatorial, firmado en el 2012</t>
  </si>
  <si>
    <t>: décimo convenio suscrito en el año</t>
  </si>
  <si>
    <t>: suscrito en el año 2012</t>
  </si>
  <si>
    <t>: suscrito con una institución de Guinea Ecuatorial</t>
  </si>
  <si>
    <t>INT</t>
  </si>
  <si>
    <t>: suscrito con una organización de carácter internacional (no pertenece a un sólo país)</t>
  </si>
  <si>
    <t>Ejemplo: Convenio de colaboración de apertura de portal Universia</t>
  </si>
  <si>
    <t>: suscrito en el año 2010</t>
  </si>
  <si>
    <t>: octavo convenio suscrito en el año</t>
  </si>
  <si>
    <t>VAR</t>
  </si>
  <si>
    <t>Ejemplo: Convenio suscrito con la Embajada de Japón, Asociación Hondureña de Becarios del Japón para colaboración general y difusión de cultura japonesa</t>
  </si>
  <si>
    <t>: suscrito con más de una parte (1 representación diplomática extranjera y 1 ONG hondureña)</t>
  </si>
  <si>
    <t>: sexto convenio suscrito en el año</t>
  </si>
  <si>
    <t>: suscrito en el año 2014</t>
  </si>
  <si>
    <t>LAMENITEC (ERASMUS MUNDUS)</t>
  </si>
  <si>
    <t>Ejemplos:</t>
  </si>
  <si>
    <t>*</t>
  </si>
  <si>
    <t>Universidad de Taiwán</t>
  </si>
  <si>
    <t>Universidad de España</t>
  </si>
  <si>
    <t>Agencia gubernamental de Alemania</t>
  </si>
  <si>
    <t>XX:</t>
  </si>
  <si>
    <t>: suscrito con una sociedad mercantil (empresa) española</t>
  </si>
  <si>
    <t>Para universidades, fundaciones, ONGs, agencias extranjeras, representaciones diplomáticas, sociedades mercantiles (empresas), toda entidad que claramente pertenece a un país determinado</t>
  </si>
  <si>
    <t>Representación diplomática de Francia en Honduras</t>
  </si>
  <si>
    <t>CÓDIGOS DE PAÍS</t>
  </si>
  <si>
    <t>Instituto Superior de Educación, Administración y Desarrollo (ISEAD) Business School</t>
  </si>
  <si>
    <t>Ejemplo: Convenio suscrito para el consorcio LAMENITEC de ERASMUS MUNDUS</t>
  </si>
  <si>
    <t>: vigésimo convenio suscrito en el año</t>
  </si>
  <si>
    <t>CON</t>
  </si>
  <si>
    <t>: suscrito dentro del contexto de un consorcio</t>
  </si>
  <si>
    <r>
      <rPr>
        <b/>
        <sz val="11"/>
        <color theme="1"/>
        <rFont val="Calibri"/>
        <family val="2"/>
        <scheme val="minor"/>
      </rPr>
      <t>CON</t>
    </r>
    <r>
      <rPr>
        <sz val="11"/>
        <color theme="1"/>
        <rFont val="Calibri"/>
        <family val="2"/>
        <scheme val="minor"/>
      </rPr>
      <t>: "Consorcios", para convenios que aglomeran a varias partes para la ejecución de un proyecto (así como convenios suscritos en el contexto del proyecto, de cualquier tipo).</t>
    </r>
  </si>
  <si>
    <r>
      <rPr>
        <b/>
        <sz val="11"/>
        <color theme="1"/>
        <rFont val="Calibri"/>
        <family val="2"/>
        <scheme val="minor"/>
      </rPr>
      <t>VAR</t>
    </r>
    <r>
      <rPr>
        <sz val="11"/>
        <color theme="1"/>
        <rFont val="Calibri"/>
        <family val="2"/>
        <scheme val="minor"/>
      </rPr>
      <t>: "Varios", para convenios con más de 2 partes suscriptoras, siempre que no se refiera a una red o consorcio.</t>
    </r>
  </si>
  <si>
    <r>
      <rPr>
        <b/>
        <sz val="11"/>
        <color theme="1"/>
        <rFont val="Calibri"/>
        <family val="2"/>
        <scheme val="minor"/>
      </rPr>
      <t>INT</t>
    </r>
    <r>
      <rPr>
        <sz val="11"/>
        <color theme="1"/>
        <rFont val="Calibri"/>
        <family val="2"/>
        <scheme val="minor"/>
      </rPr>
      <t>: Para convenios suscritos con organizaciones internacionales o cualquier entidad que no pueda considerarse que pertenece a un sólo país</t>
    </r>
  </si>
  <si>
    <t>Ejemplos: LAMENITEC (Erasmus Mundus), AMIDILA (Erasmus Mundus).</t>
  </si>
  <si>
    <r>
      <t xml:space="preserve">RED: </t>
    </r>
    <r>
      <rPr>
        <sz val="11"/>
        <color theme="1"/>
        <rFont val="Calibri"/>
        <family val="2"/>
        <scheme val="minor"/>
      </rPr>
      <t>Para convenios constitutos de redes universitarias o de cooperación (así como convenios suscritos con estas redes).</t>
    </r>
  </si>
  <si>
    <t>Ejemplos: Asociación Latinoamericana  de Facultades y Escuelas de Contaduría y Administración (ALAFEC), Red de Cooperación e Internacionalización de la Educación Superior en América Central (INCA)</t>
  </si>
  <si>
    <t>Para renovaciones o sucesión de convenios:</t>
  </si>
  <si>
    <t>Ejemplo:</t>
  </si>
  <si>
    <t>Suscripción de un nuevo convenio marco con la Universidad de Alcalá.</t>
  </si>
  <si>
    <t>: noveno convenio suscrito en el año</t>
  </si>
  <si>
    <t>: suscrito con una institución de España</t>
  </si>
  <si>
    <t>: segunda versión del convenio</t>
  </si>
  <si>
    <t>EJEMPLOS:</t>
  </si>
  <si>
    <t>: suscrito en el 2008</t>
  </si>
  <si>
    <t>Ejemplo: Convenio suscrito con la Organización de las Naciones Unidas para la Agricultura y Alimentación (FAO)</t>
  </si>
  <si>
    <t>Ejemplo: Convenio constitutivo de la Red de Cooperación e Internacionalización de la Educación Superior en América Central (INCA)</t>
  </si>
  <si>
    <t>: suscrito en el año 2011</t>
  </si>
  <si>
    <t>RED</t>
  </si>
  <si>
    <t>: suscrito para la constitución de una red universitaria</t>
  </si>
  <si>
    <t>Se asigna primero un código según las reglas normales, después se inserta el código del convenio original entre paréntesis y se indica el número de versión.</t>
  </si>
  <si>
    <t>CLAVE PARA CÓDIGOS</t>
  </si>
  <si>
    <t>Universidad Nacional de Luján (UNL)</t>
  </si>
  <si>
    <t>Universidad de Yonsei</t>
  </si>
  <si>
    <t>Universidad de Costa Rica (UCR)</t>
  </si>
  <si>
    <t>Universidad Nacional (UNA) de Costa Rica</t>
  </si>
  <si>
    <t>Universidad de Holguin "Oscar Lucero Moya" (UHOLM)</t>
  </si>
  <si>
    <t>Universidad Agraria de La Habana (UNAH-Cuba)</t>
  </si>
  <si>
    <t>2008-10-INT</t>
  </si>
  <si>
    <t>2008-11-RED</t>
  </si>
  <si>
    <t>2011-10-INT</t>
  </si>
  <si>
    <t>2011-11-INT</t>
  </si>
  <si>
    <t>2012-10-GQ</t>
  </si>
  <si>
    <t>2012-11-IT</t>
  </si>
  <si>
    <t>2012-12-MX</t>
  </si>
  <si>
    <t>2012-13-NI</t>
  </si>
  <si>
    <t>2012-14-NI</t>
  </si>
  <si>
    <t>2012-15-DO</t>
  </si>
  <si>
    <t>2012-17-MX</t>
  </si>
  <si>
    <t>2012-18-MX</t>
  </si>
  <si>
    <t>2012-19-CO</t>
  </si>
  <si>
    <t>2012-20-CON</t>
  </si>
  <si>
    <t>2013-10-ES</t>
  </si>
  <si>
    <t>2013-11-ES</t>
  </si>
  <si>
    <t>2013-12-US</t>
  </si>
  <si>
    <t>2013-13-US</t>
  </si>
  <si>
    <t>2013-14-IT</t>
  </si>
  <si>
    <t>2013-15-IT</t>
  </si>
  <si>
    <t>2013-16-IT</t>
  </si>
  <si>
    <t>2013-17-MX</t>
  </si>
  <si>
    <t>2013-18-MX</t>
  </si>
  <si>
    <t>2013-19-US</t>
  </si>
  <si>
    <t>2008-01-CA</t>
  </si>
  <si>
    <t>X-01-PA</t>
  </si>
  <si>
    <t>X-02-TW</t>
  </si>
  <si>
    <t>1983-01-MX</t>
  </si>
  <si>
    <t>1994-01-CA</t>
  </si>
  <si>
    <t>1997-01-DE</t>
  </si>
  <si>
    <t>1999-01-CO</t>
  </si>
  <si>
    <t>1999-02-CO</t>
  </si>
  <si>
    <t>1999-03-MX</t>
  </si>
  <si>
    <t>1999-04-US</t>
  </si>
  <si>
    <t>2000-01-CR</t>
  </si>
  <si>
    <t>2000-03-ES</t>
  </si>
  <si>
    <t>2000-04-MX</t>
  </si>
  <si>
    <t>2000-05-INT</t>
  </si>
  <si>
    <t>2001-02-INT</t>
  </si>
  <si>
    <t>2002-01-CU</t>
  </si>
  <si>
    <t>2002-02-CU</t>
  </si>
  <si>
    <t>2002-03-CU</t>
  </si>
  <si>
    <t>2002-04-CU</t>
  </si>
  <si>
    <t>2002-05-CU</t>
  </si>
  <si>
    <t>2002-06-CU</t>
  </si>
  <si>
    <t>2002-07-CU</t>
  </si>
  <si>
    <t>2002-08-MX</t>
  </si>
  <si>
    <t>2003-01-INT</t>
  </si>
  <si>
    <t>2003-02-ES</t>
  </si>
  <si>
    <t>2004-01-AR</t>
  </si>
  <si>
    <t>2004-02-CL</t>
  </si>
  <si>
    <t>2004-03-CO</t>
  </si>
  <si>
    <t>2004-04-ES</t>
  </si>
  <si>
    <t>2004-05-US</t>
  </si>
  <si>
    <t>2005-01-CL</t>
  </si>
  <si>
    <t>2005-02-MX</t>
  </si>
  <si>
    <t>2005-03-VAR</t>
  </si>
  <si>
    <t>2006-01-CA</t>
  </si>
  <si>
    <t>2006-02-ES</t>
  </si>
  <si>
    <t>2007-01-DE</t>
  </si>
  <si>
    <t>2007-02-AR</t>
  </si>
  <si>
    <t>2007-03-CA</t>
  </si>
  <si>
    <t>2007-04-US</t>
  </si>
  <si>
    <t>2008-02-CR</t>
  </si>
  <si>
    <t>2008-03-CU</t>
  </si>
  <si>
    <t>2008-04-ES</t>
  </si>
  <si>
    <t>2008-05-MX</t>
  </si>
  <si>
    <t>2008-06-US</t>
  </si>
  <si>
    <t>2008-07-RED</t>
  </si>
  <si>
    <t>2008-08-INT</t>
  </si>
  <si>
    <t>2008-09-INT</t>
  </si>
  <si>
    <t>2009-01-ES</t>
  </si>
  <si>
    <t>2009-02-ES</t>
  </si>
  <si>
    <t>2009-03-ES</t>
  </si>
  <si>
    <t>2009-04-ES</t>
  </si>
  <si>
    <t>2009-05-FR</t>
  </si>
  <si>
    <t>2009-06-PA</t>
  </si>
  <si>
    <t>2009-07-RED</t>
  </si>
  <si>
    <t>2009-08-FR</t>
  </si>
  <si>
    <t>2009-09-INT</t>
  </si>
  <si>
    <t>2010-01-ES</t>
  </si>
  <si>
    <t>2010-02-ES</t>
  </si>
  <si>
    <t>2011-01-BR</t>
  </si>
  <si>
    <t>2011-05-VAR</t>
  </si>
  <si>
    <t>2012-01-DE</t>
  </si>
  <si>
    <t>2012-02-CA</t>
  </si>
  <si>
    <t>2012-03-CO</t>
  </si>
  <si>
    <t>2012-04-KR</t>
  </si>
  <si>
    <t>2012-05-KR</t>
  </si>
  <si>
    <t>2012-06-INT</t>
  </si>
  <si>
    <t>2012-07-CU</t>
  </si>
  <si>
    <t>2012-08-ES</t>
  </si>
  <si>
    <t>2013-01-BR</t>
  </si>
  <si>
    <t>2013-02-BR</t>
  </si>
  <si>
    <t>2013-03-CR</t>
  </si>
  <si>
    <t>2013-04-SV</t>
  </si>
  <si>
    <t>2013-05-ES</t>
  </si>
  <si>
    <t>2013-06-ES</t>
  </si>
  <si>
    <t>2013-07-ES</t>
  </si>
  <si>
    <t>2013-08-ES</t>
  </si>
  <si>
    <t>2013-09-ES</t>
  </si>
  <si>
    <t>2014-02-US</t>
  </si>
  <si>
    <t>2014-03-US</t>
  </si>
  <si>
    <t>2014-04-MX</t>
  </si>
  <si>
    <t>2014-05-CON</t>
  </si>
  <si>
    <t>2014-06-VAR</t>
  </si>
  <si>
    <t>2014-07-INT</t>
  </si>
  <si>
    <t>2015-01-MX</t>
  </si>
  <si>
    <t>2014-08-FR</t>
  </si>
  <si>
    <t>2014-16-CU</t>
  </si>
  <si>
    <t>2014-17-CU</t>
  </si>
  <si>
    <t>2014-18-CU</t>
  </si>
  <si>
    <t>2014-19-CU</t>
  </si>
  <si>
    <r>
      <t xml:space="preserve">Expediente: </t>
    </r>
    <r>
      <rPr>
        <b/>
        <sz val="11"/>
        <color theme="1"/>
        <rFont val="Calibri"/>
        <family val="2"/>
        <scheme val="minor"/>
      </rPr>
      <t>2012-10-GQ</t>
    </r>
  </si>
  <si>
    <r>
      <t xml:space="preserve">Expediente: </t>
    </r>
    <r>
      <rPr>
        <b/>
        <sz val="11"/>
        <color theme="1"/>
        <rFont val="Calibri"/>
        <family val="2"/>
        <scheme val="minor"/>
      </rPr>
      <t>2011-13-RED</t>
    </r>
  </si>
  <si>
    <r>
      <t xml:space="preserve">Expediente: </t>
    </r>
    <r>
      <rPr>
        <b/>
        <sz val="11"/>
        <color theme="1"/>
        <rFont val="Calibri"/>
        <family val="2"/>
        <scheme val="minor"/>
      </rPr>
      <t>2012-20-CON</t>
    </r>
  </si>
  <si>
    <t>Códigos consisten de 3 elementos:</t>
  </si>
  <si>
    <t>Abreviación de 2 letras: PAÍSES (ver tabla de códigos de país)</t>
  </si>
  <si>
    <t>Abreviación de 3 letras: INT, RED, CON y VAR</t>
  </si>
  <si>
    <t>09</t>
  </si>
  <si>
    <t>08</t>
  </si>
  <si>
    <t>06</t>
  </si>
  <si>
    <r>
      <t xml:space="preserve">Expediente: </t>
    </r>
    <r>
      <rPr>
        <b/>
        <sz val="11"/>
        <color theme="1"/>
        <rFont val="Calibri"/>
        <family val="2"/>
        <scheme val="minor"/>
      </rPr>
      <t>2014-06-VAR</t>
    </r>
  </si>
  <si>
    <r>
      <t xml:space="preserve">Expediente: </t>
    </r>
    <r>
      <rPr>
        <b/>
        <sz val="11"/>
        <color theme="1"/>
        <rFont val="Calibri"/>
        <family val="2"/>
        <scheme val="minor"/>
      </rPr>
      <t>2010-08-ES</t>
    </r>
  </si>
  <si>
    <r>
      <t xml:space="preserve">Expediente: </t>
    </r>
    <r>
      <rPr>
        <b/>
        <sz val="11"/>
        <color theme="1"/>
        <rFont val="Calibri"/>
        <family val="2"/>
        <scheme val="minor"/>
      </rPr>
      <t>2008-08-INT</t>
    </r>
  </si>
  <si>
    <t>OJO:</t>
  </si>
  <si>
    <t>Ejemplo: Para el noveno convenio del año 2010, se escribe "2010-09", no "2010-9".</t>
  </si>
  <si>
    <t>Esto es necesario para que Excel pueda ordenar los convenios correctamente.</t>
  </si>
  <si>
    <r>
      <t xml:space="preserve">En el caso del número que designa el orden dentro del año de un convenio (el segundo número del código), si este es de un sólo dígito, </t>
    </r>
    <r>
      <rPr>
        <b/>
        <sz val="11"/>
        <color theme="1"/>
        <rFont val="Calibri"/>
        <family val="2"/>
        <scheme val="minor"/>
      </rPr>
      <t>es importante colocar un cero "0" antes.</t>
    </r>
  </si>
  <si>
    <t>Fundación educativa asociada a la Universidad de Harvard de Estados Unidos</t>
  </si>
  <si>
    <t>Universidad Fluminense de Brasil (UFF)</t>
  </si>
  <si>
    <t>Universidad Federal de Rondonia (UNIR)</t>
  </si>
  <si>
    <t>Memorándum de Entendimiento</t>
  </si>
  <si>
    <t>Instituto Tecnológico de Estudios Superiores de Monterrey (ITESM)</t>
  </si>
  <si>
    <t>Universidad de Matanzas Camilo Cienfuegos (UMCC)</t>
  </si>
  <si>
    <t>Universidad de Playa Ancha de Ciencias de la Educación (UPLA)</t>
  </si>
  <si>
    <t>OBJETO</t>
  </si>
  <si>
    <t>Universidad Autónoma de Santa Ana (UNASA)</t>
  </si>
  <si>
    <t>2001-02-ES</t>
  </si>
  <si>
    <t>Escuela Andaluza de Salud Pública (EASP)</t>
  </si>
  <si>
    <t>Universidad de Girona (UdG)</t>
  </si>
  <si>
    <t>2012-09-ES (2006-02-ES-2)</t>
  </si>
  <si>
    <t>2014-01-ES (2008-04-ES-2)</t>
  </si>
  <si>
    <r>
      <t xml:space="preserve">Expediente: </t>
    </r>
    <r>
      <rPr>
        <b/>
        <sz val="11"/>
        <color theme="1"/>
        <rFont val="Calibri"/>
        <family val="2"/>
        <scheme val="minor"/>
      </rPr>
      <t>2012-09-ES (2006-02-ES-2)</t>
    </r>
  </si>
  <si>
    <t>Universidad de Santiago de Compostela (USC)</t>
  </si>
  <si>
    <t>Universidad de Complutense de Madrid (UCM)</t>
  </si>
  <si>
    <t>Participación en el proyecto financiado AECID y coordinado por UC, "Energía Distribuida FotAL, Fotovoltaica América Latina"</t>
  </si>
  <si>
    <t>Universidad de Cantabria (UC)</t>
  </si>
  <si>
    <t>Trabajo voluntario en la UNAH por parte de Mireia Castells Barrenetxea-Arando y Miren Olañeta Etxebeste de España, dentro del marco del programa de becas GLOBAL TRAINING.</t>
  </si>
  <si>
    <t>Establecer las bases para ejecutar el proyecto Aprender con el proposito de proveer un sistema de evaluación, capacitación y desarrollo del profesorado en UNAH basado en el modelo de competencias TALBOK.</t>
  </si>
  <si>
    <t>2014-09-NI</t>
  </si>
  <si>
    <t>2014-10-MX</t>
  </si>
  <si>
    <t>2014-11-US</t>
  </si>
  <si>
    <t>2014-12-CO</t>
  </si>
  <si>
    <t>2014-13-MX</t>
  </si>
  <si>
    <t>2014-14-US</t>
  </si>
  <si>
    <t>2014-15-CU</t>
  </si>
  <si>
    <t>Instituto de Altos Estudios de America Latina (IHEAL) de la Universidad Sorbona Nueva - Paris 3</t>
  </si>
  <si>
    <t>Universidad Nacional de Guinea Ecuatorial (UNGE)</t>
  </si>
  <si>
    <t>Universidad de Pinar del Río Hermanos Saíz Montes de Oca (UPR)</t>
  </si>
  <si>
    <t>Universidad Autónoma de Morelos</t>
  </si>
  <si>
    <t>Universidad Nacional Autónoma de México (UNAM)</t>
  </si>
  <si>
    <t>Universidad Autónoma del Estado de México (UAEM)</t>
  </si>
  <si>
    <t>Universidad Nacional de Ingeniería (UNI)</t>
  </si>
  <si>
    <t>Universidad Bluefields Indian &amp; Caribbean (BICU)</t>
  </si>
  <si>
    <t>Universidad Nacional Autónoma de Nicaragua (UNAN)</t>
  </si>
  <si>
    <t>Universidad Nacional Agraria (UNA)</t>
  </si>
  <si>
    <t>Universidad Autónoma de Santo Domingo (UASD)</t>
  </si>
  <si>
    <t>2.5 años</t>
  </si>
  <si>
    <t>Desarrollo de Carrera de Técnico Universitario en Alimentos y Bebidas como Grado Asociado</t>
  </si>
  <si>
    <t>Escuela Regional de Hoteleria y Turismo Francesa Paul Augier, Fundación Madrid-Hotel Escuela Madrid</t>
  </si>
  <si>
    <t>Universidad de Manitoba (UM) Canadá, Universidad de Costa Rica (UCR) Costa Rica, Universidad Nacional Agraria (UNA) Nicaragua</t>
  </si>
  <si>
    <t>Universidad de Massachusetts Amhurst (UMass Amherst), Universidad de Massachusetts Lowell (UMass Lowell), Universidad Nacional de Costa Rica (UNA), Universidad de las Regiones Autónomas de la Costa Caribe Nicaragüense (URACCAN)</t>
  </si>
  <si>
    <t>Embajada de Japón, Asociación Hondureña de Becarios del Japón (AHBEJA)</t>
  </si>
  <si>
    <t>Fundación para el Desarrollo de los Pueblos de Andalucia (FUDEPA)</t>
  </si>
  <si>
    <t>2012-21-VAR</t>
  </si>
  <si>
    <t>Universidad de Antioquia</t>
  </si>
  <si>
    <t>Ejemplos: Consejo Superior Universitario Centroamericano (CSUCA), Médicos Sin Fronteras (MSF), Organización de las Naciones Unidas para la Agricultura y Alimentación (FAO)</t>
  </si>
  <si>
    <t>2001-01-ES</t>
  </si>
  <si>
    <t>Intercambio académico de estudiante mexicano José Antonio Domínguez Almendárez</t>
  </si>
  <si>
    <t>2011-02-ES</t>
  </si>
  <si>
    <t>Programa Mundial de Alimentos (PMA)</t>
  </si>
  <si>
    <t>VÍNCULO ARCHIVO DIGITAL</t>
  </si>
  <si>
    <t>Universidad Nacional de la Plata (UNLP)</t>
  </si>
  <si>
    <t>Al término de la Maestría</t>
  </si>
  <si>
    <t>6 meses</t>
  </si>
  <si>
    <t>7 meses</t>
  </si>
  <si>
    <t>Pendiente determinar - El Subconvenio indica que existe un Convenio primario donde se establece la duración. Convenio primario no se encontro en los archivos.</t>
  </si>
  <si>
    <t>2 años, renovación automática</t>
  </si>
  <si>
    <t>4 años, renovación automática</t>
  </si>
  <si>
    <t>3 años, renovación automática</t>
  </si>
  <si>
    <t>Hasta diciembre del 2010</t>
  </si>
  <si>
    <t>Hasta suscribir Convenio Marco</t>
  </si>
  <si>
    <t>Red Universitaria de Cooperación para el Desarrollo de Centroamérica (U. de Alcalá, U. Nacional Autónoma de Nicaragua, Universidad de El Salvador, Instituto Tecnológico de Costa Rica, Universidad Pedagógica Nacional Francisco Morazán) RED GIRA</t>
  </si>
  <si>
    <t>Cooperación en materia de conservación y restauración de bienes culturales. Becas para maestría en Italia sobre la materia. Cursos de formación en la materia. Asesoría especializada en conservación y restauración de monumentos.</t>
  </si>
  <si>
    <t>Hasta 15 de noviembre del 2012</t>
  </si>
  <si>
    <t>Realización de 2 conferencias virtuales el 25 de octubre y el 15 de noviembre del 2012 con el objeto de promover cultura de derechos humanos.</t>
  </si>
  <si>
    <t>Centro Agronómico Tropical de Investigación y Enseñanza (CATIE)</t>
  </si>
  <si>
    <t>Universidad de Salud Daegu (Daegu Health College)</t>
  </si>
  <si>
    <t>Duración del proyecto</t>
  </si>
  <si>
    <t>Fundación de Desarrollo Sostenido (FUNDESO)</t>
  </si>
  <si>
    <t>Instituto Superior Minero Metalúrgico de Moa "Dr. Antonio Núñez Jiménez" (ISMMM)</t>
  </si>
  <si>
    <t>2014-22-CU</t>
  </si>
  <si>
    <t>Visita de evaluación del ISMMM a laboratorios de Metalurgia, Eléctrica y Mecánica UNAH. Cooperación académica en áreas de la Facultad de Ciencias y Facultad de Ingeniería.</t>
  </si>
  <si>
    <t>Instituto Nacional de Salud Pública (INSP)</t>
  </si>
  <si>
    <t>Cooperación en áreas de nutrición y sistemas de salud pública; prevención, diagnóstico y tratamiento de enfermedades; rehabilitación de pacientes; medidas sanitarias; otros.</t>
  </si>
  <si>
    <t>Guatemala</t>
  </si>
  <si>
    <t>Universidad de San Carlos de Guatemala (USAC)</t>
  </si>
  <si>
    <t>Instituto Latinoamericano de la Comunicación Educativa (ILCE) en México</t>
  </si>
  <si>
    <t>Swiss Academic Software GmBH (SAS)</t>
  </si>
  <si>
    <t>Hasta 21 de julio de 1984</t>
  </si>
  <si>
    <t>Promover intercambio de profesores y estudiantes, facilitar actividades conjuntas de investigación, participación en seminarios, conferencias, simposios</t>
  </si>
  <si>
    <t>Cooperación en académico, científico y de extensión universitaria</t>
  </si>
  <si>
    <t>Cooperación en los programas de cursos, diplomados, talleres, conferencias y publicaciones</t>
  </si>
  <si>
    <t>Establecer las bases para que la UNAH sea sede del Programa del Posgrado Latinoamericano de Comunicación y Tecnologías Educativas en sus modalidades de especialidad y maestria</t>
  </si>
  <si>
    <t>Facilitar la cooperación interuniversitaria en los campos de la enseñanza y la investigación en el campo jurídico, económico, científico y humanístico</t>
  </si>
  <si>
    <t>Cooperación en actividades de interés para ambas partes: intercambio de academicos y estudiantes, participación en seminarios, intercambio de documentos científicos y de esneñanza, programas conjuntos de formación</t>
  </si>
  <si>
    <t>Cooperación para la tecnología y la comunicación</t>
  </si>
  <si>
    <t>Facilitar e incentivar el intercambio de talento humano, recurso técnico y académico, fomentando el desarrollo científico e investigativo</t>
  </si>
  <si>
    <t>Cooperación en docencia, investigación y cultura</t>
  </si>
  <si>
    <t>Participación en el programa "INTERCAMBIO REGIONAL DE DOCENTES-DAAD"</t>
  </si>
  <si>
    <t>Cooperación para fomentar la investigación, intercambios,  la formación, publicaciones y desarrollo de bibliotecas</t>
  </si>
  <si>
    <t>Mejorar la capacidad de ambas institutionces para aclanzar sus misiones y objetivos académicos en intercambio de profesores, participación en conferencias, intercambio de material</t>
  </si>
  <si>
    <t>Capacitación de docentes de la Facultad de Ciencias Económicas (12 cursos por valor de $5,500.00 cada uno)</t>
  </si>
  <si>
    <t>Facilitar a la UNAH el gestor bibliográfico CITAVI (herramienta electronica)</t>
  </si>
  <si>
    <t>Indefinida (mientras permanezcan al menos 5 miembros)</t>
  </si>
  <si>
    <t>Intercambio estudiantes, docentes e investigadores. Asesoría desarrollo Unidad de Nanociencias y Nanotecnología F. Ciencias UNAH, cooperación académica en ciencias, asesoría diseño de maestrías en energía renovable, gestión ambiental y gestión integral del agua, asesoía en temas de meteorología y gestión del riesgo</t>
  </si>
  <si>
    <t>Desarrollar la "Especialidad en Diseño, Gestión y Evaluación Curricular". Que la UPEJV capacite al 90% de los docentes de la UNAH en la referida especialidad.</t>
  </si>
  <si>
    <t>Organización Mundial de Turismo (OMT), Instituto Hondureño de Turismo (IHT), Cámara Nacional de Turismo de Honduras (CANATURH), Zona Libre Turística (ZOLITUR)</t>
  </si>
  <si>
    <t>Suscribir un convenio para establecer el Observatorio de Turismo Sostenible y Cambio Climático (OTSCC)</t>
  </si>
  <si>
    <t>Hasta suscribir Convenio</t>
  </si>
  <si>
    <t>2012-22-INT</t>
  </si>
  <si>
    <t>Fondo de Población de las Naciones Unidas (UNFPA)</t>
  </si>
  <si>
    <t>Cooperación en las áreas de la salud. Suscripción de convenios marco y específicos a futuro.</t>
  </si>
  <si>
    <t>Ofrecer programas de becas para docentes, Investigadores  de la UNAH.</t>
  </si>
  <si>
    <t>Contribución de L. 87,000.00 de la FAO al CURLA para la ejecución del proyecto "Ayuda de emergencia para las familias rurales afectadas por las inundaciones para restaurar sus medios de vida, seguridad alimentaria y prevención de enfermedades animales" en Yoro.</t>
  </si>
  <si>
    <t>Realización de diagnóstico sobre la situación de los recursos humanos en el área de la salud en Honduras, por un valor de L. 113,400.00 pagados por la OPS/OMS a la UNAH.</t>
  </si>
  <si>
    <t>2013-20-DE</t>
  </si>
  <si>
    <t>2013-21-MX</t>
  </si>
  <si>
    <t>2013-22-INT</t>
  </si>
  <si>
    <t>2013-23-CH</t>
  </si>
  <si>
    <t>2011-03-MX</t>
  </si>
  <si>
    <t>2011-04-VAR</t>
  </si>
  <si>
    <t>2011-06-ES</t>
  </si>
  <si>
    <t>2011-07-US</t>
  </si>
  <si>
    <t>2011-08-ES</t>
  </si>
  <si>
    <t>2011-09-INT</t>
  </si>
  <si>
    <t>2011-12-RED</t>
  </si>
  <si>
    <t>Garantizar una buena gestión del programa de movilidad. Proyecto de la Red Latinoamericana de Tecnologías de Ingeniería y de Información- LAMENITEC.</t>
  </si>
  <si>
    <t>Aplicación de pruebas del College Board.</t>
  </si>
  <si>
    <t>Japón</t>
  </si>
  <si>
    <t>Desarrollo de Maestría en Derecho Constitucional</t>
  </si>
  <si>
    <t>Universidad Peruana Cayetano Heredia (UPCH)</t>
  </si>
  <si>
    <t>Perú</t>
  </si>
  <si>
    <t>Universidad de Valencia (Universitat de València, UV)</t>
  </si>
  <si>
    <t>: No disponible (no se tiene el dato)</t>
  </si>
  <si>
    <t>: No aplica (por ejemplo, la casilla de "país" no aplica a Organizaciones Internacionales)</t>
  </si>
  <si>
    <t>Intercambio académico en área de odontología.</t>
  </si>
  <si>
    <t>2015-05-JP</t>
  </si>
  <si>
    <t>2015-02-PE</t>
  </si>
  <si>
    <t>2015-03-US</t>
  </si>
  <si>
    <t>2015-04-VAR</t>
  </si>
  <si>
    <t>2014-20-INT</t>
  </si>
  <si>
    <t>2014-21-AR</t>
  </si>
  <si>
    <t>2014-23-CU</t>
  </si>
  <si>
    <t>2014-24-MX</t>
  </si>
  <si>
    <t>2014-25-GT</t>
  </si>
  <si>
    <t>2014-26-ES</t>
  </si>
  <si>
    <t>1998-01-DE</t>
  </si>
  <si>
    <t>2010-03-NI</t>
  </si>
  <si>
    <t>2010-04-ES</t>
  </si>
  <si>
    <t>2010-05-INT</t>
  </si>
  <si>
    <t>2010-06-ES</t>
  </si>
  <si>
    <t>Hasta 31 de diciembre del 2016</t>
  </si>
  <si>
    <t>Realizar talleres de capacitación para la enseñanza de la astronomía dirigida a docentes de educación básica</t>
  </si>
  <si>
    <t>2015-06-VAR (2012-21-VAR-2)</t>
  </si>
  <si>
    <t>: código de expediente del primer convenio marco</t>
  </si>
  <si>
    <t>2010-07-INT</t>
  </si>
  <si>
    <t>2008-12-VAR (2005-03-VAR-2)</t>
  </si>
  <si>
    <t>Confederación Universitaria Centroamericana (Consejo Superior Universitario Centroamericano, CSUCA)</t>
  </si>
  <si>
    <t>Reconocimiento mutuo de estudios, diplomas, grados y títulos.</t>
  </si>
  <si>
    <t>2013-25-RED</t>
  </si>
  <si>
    <t>Universidad Nacional Autónoma de Nicaragua, León (UNAN-León)</t>
  </si>
  <si>
    <t>2014-27-NI</t>
  </si>
  <si>
    <t>2011-13-CH</t>
  </si>
  <si>
    <t>Universidad Nacional del Litoral (UNL)</t>
  </si>
  <si>
    <t>Universidad de Columbia de Nueva York (Columbia University in the City of New York)</t>
  </si>
  <si>
    <t>Universidad Estatal de Nueva York en Buffalo (State University of New York at Buffalo, SUNY Buffalo)</t>
  </si>
  <si>
    <t>Universidad de Texas en San Antonio (University of Texas at San Antonio, UTSA)</t>
  </si>
  <si>
    <t>Universidad de Alabama en Birmingham (University of Alabama at Birmingham, UAB)</t>
  </si>
  <si>
    <t>Servicio Alemán de Intercambio Académico (Deutscher Akademischer Austauschdienst, DAAD)</t>
  </si>
  <si>
    <t>Instituto de Estudios Latinoamericanos de la Universidad Libre de Berlín (Lateinamerika-Institut Freie Universität Berlin, LAI)</t>
  </si>
  <si>
    <t>Hospital de Augsburgo (Klinikum Augsburg)</t>
  </si>
  <si>
    <t>University of Saint Louis (Universidad de San Luis, SLU)</t>
  </si>
  <si>
    <t>Universidad de Calabria (Università della Calabria, UNICAL)</t>
  </si>
  <si>
    <t>Centro Interuniversitario de Investigación para el Desarrollo Sostenible de Roma (Centro Interuniversitario di Ricerca per lo Sviluppo Sostenibile, CIRPS)</t>
  </si>
  <si>
    <t>Universidad de Pisa (Università di Pisa, UNIPI)</t>
  </si>
  <si>
    <t>Instituto Tecnológico de Illinois (Illinois Institute of Technology, IIT)</t>
  </si>
  <si>
    <t>Centro de Investigaciones Biológicas del Noroeste, S.C. (CIBNOR)</t>
  </si>
  <si>
    <t>2015-07-SV</t>
  </si>
  <si>
    <t>Universidad de El Salvador (UES)</t>
  </si>
  <si>
    <t>Banco Interamericano de Desarrollo (BID), Alcaldía Municipal del Distrito Central (AMDC)</t>
  </si>
  <si>
    <t>Realización del evento Hackaton de Innovación Ciudadana, noviembre del 2015</t>
  </si>
  <si>
    <t>Hasta conclusión del evento</t>
  </si>
  <si>
    <t>2015-08-VAR</t>
  </si>
  <si>
    <t>2015-09-ES</t>
  </si>
  <si>
    <t>Universidad de Alicante (UA)</t>
  </si>
  <si>
    <t>Universidad de Kanazawa (KU)</t>
  </si>
  <si>
    <t>MAYA-NET (ERASMUS MUNDUS)</t>
  </si>
  <si>
    <t>Conformación de consorcio de movilidad internacional auspiciado por la Agencia Ejecutiva en el Ámbito Educativo, Audiovisual y Cultural (EACEA) de la Unión Europea.</t>
  </si>
  <si>
    <t>Hasta conclusión del proyecto</t>
  </si>
  <si>
    <t>2015-11-ES</t>
  </si>
  <si>
    <t>Consorci D´Acció Social de la Garrotxa</t>
  </si>
  <si>
    <t>Permitir a estudiante de psicología de UNAH Irma Leticia López Chávez, realizar práctica profesional en Consorci, en la ciudad de Girona, España.</t>
  </si>
  <si>
    <t>Hasta conclusión de práctica profesional de interesada.</t>
  </si>
  <si>
    <t>2014-28-CON</t>
  </si>
  <si>
    <t>EURICA (ERASMUS MUNDUS)</t>
  </si>
  <si>
    <t>2015-12-ES</t>
  </si>
  <si>
    <t>Universidad Politécnica de Madrid (UPM)</t>
  </si>
  <si>
    <t>Desarrollo de Protecto de Cooperación "Sostenibilidad y Arraigo del Patrimonio Cultural y Natural en el Corredor Mesoamericano"</t>
  </si>
  <si>
    <t>2015-10-CON</t>
  </si>
  <si>
    <t>EULALINKS SENSE (ERASMUS MUNDUS)</t>
  </si>
  <si>
    <t>2014-29-CON</t>
  </si>
  <si>
    <t>2015-13-ES</t>
  </si>
  <si>
    <t>Universidad de Málaga (UMA)</t>
  </si>
  <si>
    <t>CONVENIOS VIGENTES</t>
  </si>
  <si>
    <t>CONVENIOS EXPIRADOS</t>
  </si>
  <si>
    <t>CONVENIOS SUSCRITOS POR AÑO</t>
  </si>
  <si>
    <t>CONVENIOS</t>
  </si>
  <si>
    <t>CONVENIOS INTERNACIONALES SUSCRITOS</t>
  </si>
  <si>
    <t>CONVENIOS SUSCRITOS POR PAÍS</t>
  </si>
  <si>
    <t>Francia</t>
  </si>
  <si>
    <t>Guinea Ecuatorial</t>
  </si>
  <si>
    <t>Taiwán</t>
  </si>
  <si>
    <t>Varios (Multipartito)</t>
  </si>
  <si>
    <t>Varios (Consorcio)</t>
  </si>
  <si>
    <t>Total</t>
  </si>
  <si>
    <t>DATOS Y ESTADÍSTICAS</t>
  </si>
  <si>
    <t>PORCENTAJE</t>
  </si>
  <si>
    <t>DATOS GENERALES</t>
  </si>
  <si>
    <t>1: Año</t>
  </si>
  <si>
    <t>3: Abreviación de país, para contrapartes que claramente pertenecen a un sólo país o designación de otro tipo (INT/RED/CON/VAR)</t>
  </si>
  <si>
    <r>
      <rPr>
        <b/>
        <sz val="18"/>
        <color rgb="FF00B0F0"/>
        <rFont val="Calibri"/>
        <family val="2"/>
        <scheme val="minor"/>
      </rPr>
      <t>2012</t>
    </r>
    <r>
      <rPr>
        <b/>
        <sz val="18"/>
        <color theme="1"/>
        <rFont val="Calibri"/>
        <family val="2"/>
        <scheme val="minor"/>
      </rPr>
      <t>-</t>
    </r>
    <r>
      <rPr>
        <b/>
        <sz val="18"/>
        <color rgb="FF00B050"/>
        <rFont val="Calibri"/>
        <family val="2"/>
        <scheme val="minor"/>
      </rPr>
      <t>10</t>
    </r>
    <r>
      <rPr>
        <b/>
        <sz val="18"/>
        <color theme="1"/>
        <rFont val="Calibri"/>
        <family val="2"/>
        <scheme val="minor"/>
      </rPr>
      <t>-</t>
    </r>
    <r>
      <rPr>
        <b/>
        <sz val="18"/>
        <color rgb="FFFF0000"/>
        <rFont val="Calibri"/>
        <family val="2"/>
        <scheme val="minor"/>
      </rPr>
      <t>GQ</t>
    </r>
    <r>
      <rPr>
        <b/>
        <sz val="18"/>
        <color theme="1"/>
        <rFont val="Calibri"/>
        <family val="2"/>
        <scheme val="minor"/>
      </rPr>
      <t xml:space="preserve">, </t>
    </r>
    <r>
      <rPr>
        <b/>
        <sz val="18"/>
        <color rgb="FF00B0F0"/>
        <rFont val="Calibri"/>
        <family val="2"/>
        <scheme val="minor"/>
      </rPr>
      <t>2011</t>
    </r>
    <r>
      <rPr>
        <b/>
        <sz val="18"/>
        <color theme="1"/>
        <rFont val="Calibri"/>
        <family val="2"/>
        <scheme val="minor"/>
      </rPr>
      <t>-</t>
    </r>
    <r>
      <rPr>
        <b/>
        <sz val="18"/>
        <color rgb="FF00B050"/>
        <rFont val="Calibri"/>
        <family val="2"/>
        <scheme val="minor"/>
      </rPr>
      <t>13</t>
    </r>
    <r>
      <rPr>
        <b/>
        <sz val="18"/>
        <color theme="1"/>
        <rFont val="Calibri"/>
        <family val="2"/>
        <scheme val="minor"/>
      </rPr>
      <t>-</t>
    </r>
    <r>
      <rPr>
        <b/>
        <sz val="18"/>
        <color rgb="FFFF0000"/>
        <rFont val="Calibri"/>
        <family val="2"/>
        <scheme val="minor"/>
      </rPr>
      <t>RED</t>
    </r>
    <r>
      <rPr>
        <b/>
        <sz val="18"/>
        <color theme="1"/>
        <rFont val="Calibri"/>
        <family val="2"/>
        <scheme val="minor"/>
      </rPr>
      <t xml:space="preserve">, </t>
    </r>
    <r>
      <rPr>
        <b/>
        <sz val="18"/>
        <color rgb="FF00B0F0"/>
        <rFont val="Calibri"/>
        <family val="2"/>
        <scheme val="minor"/>
      </rPr>
      <t>2008</t>
    </r>
    <r>
      <rPr>
        <b/>
        <sz val="18"/>
        <color theme="1"/>
        <rFont val="Calibri"/>
        <family val="2"/>
        <scheme val="minor"/>
      </rPr>
      <t>-</t>
    </r>
    <r>
      <rPr>
        <b/>
        <sz val="18"/>
        <color rgb="FF00B050"/>
        <rFont val="Calibri"/>
        <family val="2"/>
        <scheme val="minor"/>
      </rPr>
      <t>08</t>
    </r>
    <r>
      <rPr>
        <b/>
        <sz val="18"/>
        <color theme="1"/>
        <rFont val="Calibri"/>
        <family val="2"/>
        <scheme val="minor"/>
      </rPr>
      <t>-</t>
    </r>
    <r>
      <rPr>
        <b/>
        <sz val="18"/>
        <color rgb="FFFF0000"/>
        <rFont val="Calibri"/>
        <family val="2"/>
        <scheme val="minor"/>
      </rPr>
      <t>INT</t>
    </r>
    <r>
      <rPr>
        <b/>
        <sz val="18"/>
        <color theme="1"/>
        <rFont val="Calibri"/>
        <family val="2"/>
        <scheme val="minor"/>
      </rPr>
      <t xml:space="preserve"> (más ejemplos concretos abajo)</t>
    </r>
  </si>
  <si>
    <t>2: Orden de registro dentro del año</t>
  </si>
  <si>
    <t>TIPOS DE INSTRUMENTO</t>
  </si>
  <si>
    <t>NÚMERO</t>
  </si>
  <si>
    <t>Organizaciones Internacionales</t>
  </si>
  <si>
    <t>Promedio Anual</t>
  </si>
  <si>
    <t>CONVENIOS SUSCRITOS POR REGIÓN</t>
  </si>
  <si>
    <t>América del Norte</t>
  </si>
  <si>
    <t>América Central</t>
  </si>
  <si>
    <t>América del Sur</t>
  </si>
  <si>
    <t>Caribe</t>
  </si>
  <si>
    <t>Europa</t>
  </si>
  <si>
    <t>África</t>
  </si>
  <si>
    <t>Asia</t>
  </si>
  <si>
    <t>TOTAL</t>
  </si>
  <si>
    <t>REGIÓN</t>
  </si>
  <si>
    <t>CONTEO POR PAÍS</t>
  </si>
  <si>
    <t>CARTAS DE INTENCIONES</t>
  </si>
  <si>
    <t>MEMORÁNDUM DE ENTENDIMIENTO</t>
  </si>
  <si>
    <t>CONVENIOS MARCO</t>
  </si>
  <si>
    <t>CONVENIOS ESPECÍFICOS</t>
  </si>
  <si>
    <t>OTROS</t>
  </si>
  <si>
    <t>2016-01-ES</t>
  </si>
  <si>
    <t>Universidad de Granada (UGR)</t>
  </si>
  <si>
    <t>2015-14-CR</t>
  </si>
  <si>
    <t>Benemérita Universidad Éstatal a Distancia (UNED)</t>
  </si>
  <si>
    <t>2004-06-RED</t>
  </si>
  <si>
    <t>Red de Macrouniversidades de América Latina y el Caribe</t>
  </si>
  <si>
    <t>Cooperación General. Colaboración específica en áreas de electromecánica, geología, metalurgia y materiales, informática, mecánica, medio ambiente, matemática, física, química, ciencias sociales, pedagogía, información científico-técnica, cultura física.</t>
  </si>
  <si>
    <t>2016-02-VAR</t>
  </si>
  <si>
    <t>2016-04-PA</t>
  </si>
  <si>
    <t>2016-03-PA</t>
  </si>
  <si>
    <t>Universidad Tecnológica de Panamá (UTP)</t>
  </si>
  <si>
    <t>Cooperación académica en el área de Ciencias Aeronáuticas.</t>
  </si>
  <si>
    <t>Cooperación para el fortalecimiento de la Maestría Académica Regional Centroamericana en Astronomía y Astrofísica (MARCAA).</t>
  </si>
  <si>
    <t>2015-15-MX</t>
  </si>
  <si>
    <t>2016-05-PL</t>
  </si>
  <si>
    <t>Polonia</t>
  </si>
  <si>
    <t>Universidad de Lodz (UL)</t>
  </si>
  <si>
    <t>Universidad Autónoma Agraria Antonio Narro (UAAAN)</t>
  </si>
  <si>
    <t>DropVigencia</t>
  </si>
  <si>
    <t>DropCondicion</t>
  </si>
  <si>
    <t>NOMBRE DE RANGO</t>
  </si>
  <si>
    <t>OPCIONES</t>
  </si>
  <si>
    <t>Universidad de Florida (University of Florida, UF)</t>
  </si>
  <si>
    <t>2011-14-US</t>
  </si>
  <si>
    <t>Cooperación en área de antropología.</t>
  </si>
  <si>
    <t>Hasta 30 de junio de 2016</t>
  </si>
  <si>
    <t>Red de Propiedad Intelectual e Industrial en America Latina (PILA)</t>
  </si>
  <si>
    <t>Crear una plataforma de aprendizaje para intercambiar prácticas de gestión de propiedad intelectual. Certificación Microsoft Office Especialist para Formadores IT, Administrativos, Estudiantes.</t>
  </si>
  <si>
    <t>2011-15-RED</t>
  </si>
  <si>
    <t>2001-03-AR</t>
  </si>
  <si>
    <t>Universidad Nacional de Córdoba (UNC)</t>
  </si>
  <si>
    <t>Cooperación general</t>
  </si>
  <si>
    <t>Cooperación en fomentar principios y valores que construyen al buen ser humano ( Centro de Formación Integral CFI)</t>
  </si>
  <si>
    <t>2008-13-VAR</t>
  </si>
  <si>
    <t>2006-03-CH</t>
  </si>
  <si>
    <t>2014-30-ES</t>
  </si>
  <si>
    <t>Universidad Autónoma de Madrid (UAM)</t>
  </si>
  <si>
    <t>Cooperación general en temas de investigación.</t>
  </si>
  <si>
    <t>Cooperación general. Visita de docentes de psicología de UGR a UNAH. Desarrollo conjunto de curso sobre arte.</t>
  </si>
  <si>
    <t>2015-16-INT</t>
  </si>
  <si>
    <t>Universidad para la Paz (UPAZ), Costa Rica</t>
  </si>
  <si>
    <t>1998-01-INT</t>
  </si>
  <si>
    <t>DATOS PARA LISTAS                                                                                                                              (SI NO SABE PORQUE ESTAMOS AQUÍ, DEJARNOS EN PAZ POR FAVOR)</t>
  </si>
  <si>
    <t>Universidad Autónoma Metropolitana (UAM)</t>
  </si>
  <si>
    <t>Universidad Politécnica de Valencia (UPV), Universitat Politècnica de València</t>
  </si>
  <si>
    <t>2016-06-ES</t>
  </si>
  <si>
    <t>2016-07-ES</t>
  </si>
  <si>
    <t>Apoyo docente de UPV para Maestría en Conservación y Gestión del Patrimonio para el Desarrollo de la UNAH</t>
  </si>
  <si>
    <t>Secretaría General Iberoamericana (SEGIB), Organización de Estados Iberoamericanos para la Educación, la Ciencia y la Cultura (OEI), Consejo Universitario Iberoamericano (CUIB)</t>
  </si>
  <si>
    <t>Adhesión a la Alianza para la Movilidad Académica</t>
  </si>
  <si>
    <t>Robert Bosch Panamá, S.A.</t>
  </si>
  <si>
    <t>Cooperación  general para transferencia tecnológica y capacitación</t>
  </si>
  <si>
    <t>Desarrollo de "PROYECTO DE COOPERACIÓN ENTRE LA UNAH Y LA OEI EN EL CAMPO DE LA FORMACIÓN Y CERTIFICACIÓN DEL
PROFESORADO UNIVERSITARIO"</t>
  </si>
  <si>
    <t>Hasta septiembre de 2017</t>
  </si>
  <si>
    <t>Amigos de la Tierra - España (ADTE)</t>
  </si>
  <si>
    <t>Acuerdo para co-ejecutar Proyecto "Cultivo Biointensivo para familias rurales del Corredor Seco" con fondos BID</t>
  </si>
  <si>
    <t>Duración del proyecto (36 meses a partir de suscripción de convenio entre ADTE y BID)</t>
  </si>
  <si>
    <t>Universidad de California, Riverside (UCR)</t>
  </si>
  <si>
    <t>Acercamiento para implementar "Máster Universitario en Protección de la Infancia y Justicia Juvenil" en UNAH</t>
  </si>
  <si>
    <t>Hasta suscribir Convenio Específico</t>
  </si>
  <si>
    <t>Fundación Dr. Guillermo Manuel Ungo (FUNDAUNGO)</t>
  </si>
  <si>
    <t>Acercamiento para desarrollo de programa "Plataforma para la seguridad ciudadana juvenil México-Centroamérica"</t>
  </si>
  <si>
    <t>3 meses, renovación automática hasta suscribir convenio</t>
  </si>
  <si>
    <t>2016-08-VAR</t>
  </si>
  <si>
    <t>2016-09-ES</t>
  </si>
  <si>
    <t>2016-10-ES</t>
  </si>
  <si>
    <t>2016-11-INT</t>
  </si>
  <si>
    <t>2016-12-US</t>
  </si>
  <si>
    <t>2016-13-SV</t>
  </si>
  <si>
    <t>2016-15-INT</t>
  </si>
  <si>
    <t>2016-16-INT</t>
  </si>
  <si>
    <t>2017-01-PA</t>
  </si>
  <si>
    <t>2017</t>
  </si>
  <si>
    <t>2016-17-BR</t>
  </si>
  <si>
    <t>Universidad Estatal de Campinas (UNICAMP), Universidade Estadual de Campinas</t>
  </si>
  <si>
    <t>2016-18-KR</t>
  </si>
  <si>
    <t>Korea Foundation (Fundación Corea), Embajada de Corea del Sur</t>
  </si>
  <si>
    <t>2016-19-US</t>
  </si>
  <si>
    <t>Counterpart International, Inc.</t>
  </si>
  <si>
    <t>Acta de Donación</t>
  </si>
  <si>
    <t>2016-20-FR</t>
  </si>
  <si>
    <t>2016-21-FR</t>
  </si>
  <si>
    <t>Financiar un profesor de lengua coreana para la UNAH</t>
  </si>
  <si>
    <t>Donar documentos al Instituto de Investigaciones Social de la UNAH (IIS-UNAH)</t>
  </si>
  <si>
    <t>Creación de una cátedra cultural franco-hondureña</t>
  </si>
  <si>
    <t>Cofinanciamiento de becas de maestría en Francia</t>
  </si>
  <si>
    <t>Hasta fin de clases (mayo 2017)</t>
  </si>
  <si>
    <t>2016-22-US</t>
  </si>
  <si>
    <t>Universidad de Nebraska-Lincoln (UNL)</t>
  </si>
  <si>
    <t>2016-23-HN</t>
  </si>
  <si>
    <t>Honduras</t>
  </si>
  <si>
    <t>Fundación Honduras Global (HG)</t>
  </si>
  <si>
    <t>2017-02-INT</t>
  </si>
  <si>
    <t>Apoyo a la Carrera de Nutrición mediante estipendios para el desarrollo de prácticas profesionales supervisadas con el PMA</t>
  </si>
  <si>
    <t>2017-03-US</t>
  </si>
  <si>
    <t>Health Volunteers Overseas (HVO)</t>
  </si>
  <si>
    <t>Fortalecimiento del Posgrado en Oncología Quirúrgica</t>
  </si>
  <si>
    <t>2014-31-GB</t>
  </si>
  <si>
    <t>Reino Unido</t>
  </si>
  <si>
    <t>International Network for the Availability of Scientific Publications (INASP)</t>
  </si>
  <si>
    <t>Brindar accesos a la UNAH a publicaciones científicas</t>
  </si>
  <si>
    <t>Hasta junio de 2017</t>
  </si>
  <si>
    <t>2008-14-SE</t>
  </si>
  <si>
    <t>Suecia</t>
  </si>
  <si>
    <t>Apoyo a la investigación científica de la UNAH</t>
  </si>
  <si>
    <t>Hasta 30 de junio de 2011</t>
  </si>
  <si>
    <t>Swedish International Development Agency (Agencia Sueca de Desarrollo Internacional), (SIDA, ASDI)</t>
  </si>
  <si>
    <t>2017-04-INT</t>
  </si>
  <si>
    <t>Facultad Latinoamericana de Ciencias Sociales (FLACSO)</t>
  </si>
  <si>
    <t>10 años, renovación automática</t>
  </si>
  <si>
    <t>2017-05-VAR</t>
  </si>
  <si>
    <t>Apoyo a la enseñanza del francés en el sistema de educación nacional</t>
  </si>
  <si>
    <t>Varios (Consorcio/Multipartito)</t>
  </si>
  <si>
    <t>Programa Red para la Enseñanza de la Astronomía en la Escuela de la Unión Astrónomica Internacional (NASE/IAU) y la Secretaría de Educación de Honduras</t>
  </si>
  <si>
    <t>Embajada de Francia, Secretaría Educación de Honduras</t>
  </si>
  <si>
    <t>2011-16-MX</t>
  </si>
  <si>
    <t>2017-06-MX</t>
  </si>
  <si>
    <t>2017-07-NI</t>
  </si>
  <si>
    <t>Profesionalización de docentes técnicos universitarios de Terapia Funcional de la UNAH en la UNAN.</t>
  </si>
  <si>
    <t>Escuela de Agricultura de la Región Tropical Húmeda de Costa Rica (EARTH), Universidad Nacional de Agricultura (UNA), Universidad de Ciencias Forestales (U-ESNACIFOR) y Escuela Agrícola Panamericana (ZAMORANO)</t>
  </si>
  <si>
    <t>2017-08-ES (2011-06-ES)</t>
  </si>
  <si>
    <t>2017-08-ES</t>
  </si>
  <si>
    <t>2016-24-PA</t>
  </si>
  <si>
    <t>2016-25-MX</t>
  </si>
  <si>
    <t>Universidad Especializada de las Américas (UDELAS)</t>
  </si>
  <si>
    <t>Universidad de Campeche (UAC)</t>
  </si>
  <si>
    <t>Hasta suscribir convenio</t>
  </si>
  <si>
    <t>2017-09-MX</t>
  </si>
  <si>
    <t>2017-10-ES</t>
  </si>
  <si>
    <t>Universidade da Coruña, Universidad de Coruña (UDC)</t>
  </si>
  <si>
    <t>2017-11-ES</t>
  </si>
  <si>
    <t>Universidad de Sevilla (US)</t>
  </si>
  <si>
    <t>Impartir curso para profesores mentores de la UNAH.</t>
  </si>
  <si>
    <t>Universidad de Valladolid (UVA)</t>
  </si>
  <si>
    <t>2017-12-ES</t>
  </si>
  <si>
    <t>Universidad de Alcalá (UAH)</t>
  </si>
  <si>
    <t>2008-15-VAR</t>
  </si>
  <si>
    <t>Universidad de Alcalá (UAH), Universidad Autónoma de Madrid (UAM), Universidad de Valencia (UV), Universidad de Zaragoza (UZ), Instituto Tecnológico de Costa Rica (ITCR), Universidad de El Salvador (UES), Universidad Pedagógica Nacional Francisco Morazán (UPNFM), Universidad Nacional Autónoma de Nicaragua, León (UNAN-León), Universidad de las Regiones Autónomas de la Costa Caribe, Nicaragua (URACCAN)</t>
  </si>
  <si>
    <t>"Declaración de León", cooperación general</t>
  </si>
  <si>
    <t>2008-16-US</t>
  </si>
  <si>
    <t>Colaboración de voluntarios de HVO en el departamento de odontología de UNAH-VS</t>
  </si>
  <si>
    <t>2009-10-INT</t>
  </si>
  <si>
    <t>Banco Interamericano de Desarrollo (BID)</t>
  </si>
  <si>
    <t>Cooperación técnica no reembolsable por USD 100,000.00, para implementar los mecanismos conducentes a establecer un sistema de aseguramiento de la calidad de la educación superior pública y privada en Honduras</t>
  </si>
  <si>
    <t>14 meses</t>
  </si>
  <si>
    <t>2009-11-INT</t>
  </si>
  <si>
    <t>Realización de Maestría en Metodologías de la Investigación Científica Económica y Social</t>
  </si>
  <si>
    <t>2010-08-SE</t>
  </si>
  <si>
    <t>Hasta 31 de marzo de 2011</t>
  </si>
  <si>
    <t>Cooperación bilateral para la implementación de "Qualitative study on the implementation of the Western Regional Financial Support Program", incluyendo donación de SEK 515,000.00</t>
  </si>
  <si>
    <t>2010-09-SE</t>
  </si>
  <si>
    <t>Implementación de seminario "International Seminar: Democracy and Governance: Evaluation and Perspectives"</t>
  </si>
  <si>
    <t>2010-10-INT</t>
  </si>
  <si>
    <t>Organización de las Naciones Unidas para la Educación, la Ciencia y la Cultura (UNESCO)</t>
  </si>
  <si>
    <t>Implementación de proyecto "Formación de Formadores y Gestores para la Construcción de un Diplomado en Gestión Cultural en Honduras"</t>
  </si>
  <si>
    <t>2011-17-US</t>
  </si>
  <si>
    <t>Alianza Joven Regional USAID-SICA (AJR)</t>
  </si>
  <si>
    <t>Implementación de proyecto "Consolidación y Fortalecimiento del Observatorio Local de la Violencia de La Ceiba y Desarrollo del Observatorio Local de la Violencia en Choloma"</t>
  </si>
  <si>
    <t>5 meses</t>
  </si>
  <si>
    <t>2011-18-MX</t>
  </si>
  <si>
    <t>2 meses</t>
  </si>
  <si>
    <t>2011-19-INT</t>
  </si>
  <si>
    <t>Virtual Educa</t>
  </si>
  <si>
    <t>2012-23-FR</t>
  </si>
  <si>
    <t>Le Monde diplomatique</t>
  </si>
  <si>
    <t>Permitir la publicación de Le Monde diplomatique en español por parte de la UNAH</t>
  </si>
  <si>
    <t>2014-32-CU</t>
  </si>
  <si>
    <t xml:space="preserve"> Instituto de Farmacia y Alimentos de la Universidad de la Habana (IFAL-UH)</t>
  </si>
  <si>
    <t>Intercambio académico</t>
  </si>
  <si>
    <t>2015-17-US</t>
  </si>
  <si>
    <t>Florida International University (Universidad Internacional de la Florida, FIU)</t>
  </si>
  <si>
    <t>2017-13-US</t>
  </si>
  <si>
    <t>Dell World Trade L.P. (DELL)</t>
  </si>
  <si>
    <t>2016-14-VAR</t>
  </si>
  <si>
    <t>Universidad de Málaga (UMA), Dirección de Niñez, Adolescencia e Infancia de Honduras (DINAF)</t>
  </si>
  <si>
    <t>2017-14-VAR</t>
  </si>
  <si>
    <t>Universidad Nacional Autónoma de México (UNAM), Universidad de Salamanca (USAL), Universidad de Buenos Aires (UBA), instituciones titulares del Servicio Internacional de Evaluación de la Lengua Española (SIELE)</t>
  </si>
  <si>
    <t>Adhesión de la UNAH al Servicio Internacional de Evaluacion de la Lengua Española (SIELE).</t>
  </si>
  <si>
    <t>2017-15-CR</t>
  </si>
  <si>
    <t>Universidad Estatal a Distancia (UNED-COSTA RICA)</t>
  </si>
  <si>
    <t>Implementación de Maestría en Psicopedagogía en la UNAH con programa de UNEC-CR</t>
  </si>
  <si>
    <t>Hasta conclusión de segunda promoción de Maestría.</t>
  </si>
  <si>
    <t>2017-16-INT</t>
  </si>
  <si>
    <t>2017-17-AR</t>
  </si>
  <si>
    <t>Fundación Universidad Nacional de San Juan (FUUNSAJ)</t>
  </si>
  <si>
    <t>2017-18-MX</t>
  </si>
  <si>
    <t>Centro de Investigación y de Estudios Avanzados del Instituto Politécnico Nacional de los Estados Unidos Mexicanos (CINVESTAV)</t>
  </si>
  <si>
    <t>2017-19-EC</t>
  </si>
  <si>
    <t>Ecuador</t>
  </si>
  <si>
    <t>Universidad Estatal del Sur de Manabí (UNASUM)</t>
  </si>
  <si>
    <t>Hasta 31 de diciembre de 2017</t>
  </si>
  <si>
    <t>2017-20-JP</t>
  </si>
  <si>
    <t>2018-01-INT</t>
  </si>
  <si>
    <t>2018</t>
  </si>
  <si>
    <t>2017-21-MX</t>
  </si>
  <si>
    <t>2017-22-MX</t>
  </si>
  <si>
    <t>2018-02-CL</t>
  </si>
  <si>
    <t>Red Iberoamericana de Medio Ambiente (REIMA)</t>
  </si>
  <si>
    <t>Secretaría de Turismo del Estado de Guanajuato</t>
  </si>
  <si>
    <t>Universidad de Chile (UCHILE)</t>
  </si>
  <si>
    <t>2013-24-US</t>
  </si>
  <si>
    <t>2017-23-INT</t>
  </si>
  <si>
    <t>Implementación de Programa de Becas "Paulo Freire"</t>
  </si>
  <si>
    <t>Hasta el 31 de diciembre de 2018.</t>
  </si>
  <si>
    <t>2018-03-FR</t>
  </si>
  <si>
    <t>2018-04-CH</t>
  </si>
  <si>
    <t>Universidad de Bordeaux Montaigne (UBM)</t>
  </si>
  <si>
    <t>Fundación Suiza de Cooperación para el Desarrollo Técnico (SWISSCONTACT)</t>
  </si>
  <si>
    <t>Regular la gestión administrativa y financiera de de un fondo de cooperación para UNAH-TEC-DANLÍ.</t>
  </si>
  <si>
    <t>2018-05-VAR</t>
  </si>
  <si>
    <t xml:space="preserve">Alto Consejo de Evaluación de la Investigación y la Educación Superior (Haut Coinseil de L'Évaluation de la Recherche et de L'Enseignement Supérieur, HCERES, HCÉRES), Consejo Centroamericano de Acreditación </t>
  </si>
  <si>
    <t>Desarrollar una evaluación institucional de la UNAH para lograr una acreditación con HCÉRES.</t>
  </si>
  <si>
    <t>Hasta fin de proyecto</t>
  </si>
  <si>
    <t>2018-06-MX</t>
  </si>
  <si>
    <t>2018-07-VAR</t>
  </si>
  <si>
    <t>2018-08-VAR</t>
  </si>
  <si>
    <t>Universidad del Noreste (UNE)</t>
  </si>
  <si>
    <t>Red Internacional para el Acceso a Publicaciones Científicas (International Network for the Availability of Scientific Publications, INASP), Consejo Nacional de Universidades (CNU) de Nicaragua, Consorcio de Bibliotecas Universitarias de El Salvador (CBUES)</t>
  </si>
  <si>
    <t>Universidad de San Carlos de Guatemala (USAC), Universidad Nacional Autónoma de Nicaragua, León (UNAN-León), Universidad de El Salvador (UES), Instituto Tecnológico de Costa Rica (ITCR), Universidad Nacional (UNA), Universidad de Panamá (UP), Universidad Especializada de las Américas (UDELAS)</t>
  </si>
  <si>
    <t>Traspaso de la administración de las Revistas Académicas Centroamericanas en Línea (CAMJOL).</t>
  </si>
  <si>
    <t>Continuación de Red SALTRA.</t>
  </si>
  <si>
    <t>Hasta conclusión de proyecto.</t>
  </si>
  <si>
    <t>2018-09-US</t>
  </si>
  <si>
    <t>2018-10-MX</t>
  </si>
  <si>
    <t>2018-11-MX</t>
  </si>
  <si>
    <t>2018-12-NI</t>
  </si>
  <si>
    <t>2018-13-US</t>
  </si>
  <si>
    <t>2018-14-CU</t>
  </si>
  <si>
    <t>2018-15-BO</t>
  </si>
  <si>
    <t>Bolivia</t>
  </si>
  <si>
    <t>Centro de Investigación Científica de Yucatán, A.C. (CICY)</t>
  </si>
  <si>
    <t>Centro de Ciencias de la Salud de la Universidad del Estado de Luisiana en Nueva Orleans (Louisiana State University Health Sciences Center at New Orleans, LSUHSC)</t>
  </si>
  <si>
    <t>Universidad de las Ciencias Informáticas (UCI)</t>
  </si>
  <si>
    <t>Taller de Iniciativas en Estudios Rurales y Reforma Agraria (Tierra)</t>
  </si>
  <si>
    <t>Cooperación general y permitir la suscripción de convenio específico para desarrollo de Maestría</t>
  </si>
  <si>
    <t>Implementar Maestría en Ciencias Biológicas con énfasis en Biotecnología, Bioquímica y Biología Molecular o Recursos Naturales, grado de Maestría Académica</t>
  </si>
  <si>
    <t>Intercambio académico y desarrollo de proyectos de investigación.</t>
  </si>
  <si>
    <t>Ejecución de Proyecto "Red de Iniciativas de Monitoreo de Gobernanza de la Tierra y los Recursos Naturales"</t>
  </si>
  <si>
    <t>Hasta finalizar proyecto</t>
  </si>
  <si>
    <t>2018-16-INT</t>
  </si>
  <si>
    <t>Organización de Estados Iberoamericanos para la Educación (OEI)</t>
  </si>
  <si>
    <t>Ejecución del "Proyecto de Formulación de la OEI en el Campo de la Formación y Certificación del Profesorado Universitario"</t>
  </si>
  <si>
    <t>2018-17-MX</t>
  </si>
  <si>
    <t>Regular los términos y condiciones que regirán la colaboración conjunta en las áreas concertadas en los campos de la educación, el currículum, la profesionalización, y el intercambio académico.</t>
  </si>
  <si>
    <t>Sociedad Educativa de las Américas S.C., Centro Universitario Hispano Mexicano (CUHM)</t>
  </si>
  <si>
    <t>Universidad de Malaga</t>
  </si>
  <si>
    <t>Implementar y regular un Programa de Intercambio Academico de estudiantes de grado.</t>
  </si>
  <si>
    <t>Anuar esfuerzos aprovechando las ventajas cpmparativas, en las areas de la academia, investigacion, vinculacion con la sociedad y demaas asuntos de interes mutuo.</t>
  </si>
  <si>
    <t>Hasta que se suscriba un convenio</t>
  </si>
  <si>
    <t>Instituto Centroamericano de Administracion Publica (ICAP) "Desarrollo de la Carrera de Gerencia de la Calidad".</t>
  </si>
  <si>
    <t>Regular la colaboracion de las partes para la realizacion de 2 promociones de la Maestría en Gerencia de la Calidad, se impartirá bajo la modalidad semipresencial y según el modelo educativo del ICAP en el territorio nacional</t>
  </si>
  <si>
    <t>Hasta que se concluya la segunda promocion</t>
  </si>
  <si>
    <t>Instituto Centroamericano de Administracion Publica (ICAP) "Desarrollo de la Carrera de Gestión y Política Pública en el Grado de Maestría Académica"</t>
  </si>
  <si>
    <t>2019-01-ES</t>
  </si>
  <si>
    <t>2019-02-INT</t>
  </si>
  <si>
    <t>2019-03-CR</t>
  </si>
  <si>
    <t>2019-04-CR</t>
  </si>
  <si>
    <t>2019-05-FR</t>
  </si>
  <si>
    <t>Convenio de Reconocimiento de Títulos Francia (versión Fránces)</t>
  </si>
  <si>
    <t>Convenio de Reconocimiento de Títulos Francia (versión Español)</t>
  </si>
  <si>
    <t>Convenio General</t>
  </si>
  <si>
    <t>2019-06-FR</t>
  </si>
  <si>
    <t>2019-07-INT</t>
  </si>
  <si>
    <t>Convenio de Colaboración entre DAI GLOBAL, LLC</t>
  </si>
  <si>
    <t>Convenio de Colaboración</t>
  </si>
  <si>
    <t>Potenciar el desarrollo social economico de las naciones a que pertenecen las ppartes, fomentando y promoviendo la mejora de la educación superior en beneficio de la sociedad.</t>
  </si>
  <si>
    <t>2  años y medio</t>
  </si>
  <si>
    <t>2019-08-CO</t>
  </si>
  <si>
    <t>Convenio Marco de Cooperación entre la Universidad del CAUCA</t>
  </si>
  <si>
    <t>Establecer líneas principales de mutua cooperación, para la realización de actividades de formación, que sean acordadas entre las partes, de interés recíproco, propias de sus objetivos y funciones, con miras al logro de sus fines y el aprovechamiento racional de sus recursos.</t>
  </si>
  <si>
    <t>Convenio Especifico de Cooperación para la Movilidad de Docentes y Estudiantes entre la Universidad del CAUCA</t>
  </si>
  <si>
    <t>Convenio Especifico</t>
  </si>
  <si>
    <t xml:space="preserve">El presente programa de movilidad se basa en el reconocimiento academico pleno y en la exención de tasas de matrícula en la universidad de destino para el area de las ciencias biologicas </t>
  </si>
  <si>
    <t>2019-09-CO</t>
  </si>
  <si>
    <t>Reconocimiento de Títulos</t>
  </si>
  <si>
    <t>2019-10-INT</t>
  </si>
  <si>
    <t>Convenio Específico de Cooperación entre la Secretaría de Estado en el Despacho de Educación, la UNAH y el Programa Red para la Enseñanza de la Astronomía en la Escuela de la Unión Astronómica Internacional (NASE/IAU).</t>
  </si>
  <si>
    <t>Realizar anualmente Talleres de Capacitación para la Enseñanza de la Astronomía, dirigidos a docentes del nivel básico y medio que laboran en escuelas e institutos de diferentes Departamentos y regiones de Honduras.</t>
  </si>
  <si>
    <t xml:space="preserve">3 años </t>
  </si>
  <si>
    <t>2019-11-ES</t>
  </si>
  <si>
    <t>Convenio Especifico de Cooperación Académica y de Colaboración entre la Fundación General de la Universidad de Salamanca y la UNAH</t>
  </si>
  <si>
    <t>Fortalecimiento y Modernización Operativa del Nuevo Comedor Universitario Edificio 1847</t>
  </si>
  <si>
    <t>Carta de Intenciones entre la UNAH y el Proyecto de Gestión de los Recursos Naturales con Enfoque a la Adaptación al Cambio Climativco (PROCAMBIO)</t>
  </si>
  <si>
    <t>Potenciar mutuamente la formación y capacitación del talento humano de docentes y estudiantes de la UNAH-CUROC, como técnicos, socios y contrapartes de PROCAMBIO y la ciudadanía en general.</t>
  </si>
  <si>
    <t>2919-03-CR</t>
  </si>
  <si>
    <t>2019-12-INT</t>
  </si>
  <si>
    <t>2019-13-MX</t>
  </si>
  <si>
    <t>2019-13-INT</t>
  </si>
  <si>
    <t>Memorandum de Entendimiento que celebran la Universidad Nacional de Autonoma de Honduras y la Universidad Tecnologica de Tijuana</t>
  </si>
  <si>
    <t>Intercambio de la calidad y competitividad cademica de ambas instituciones, a través del intercambio de conocimientos, experiencias, modelos, metodologías, procedimientod buenas practicas, casos de éxito y todo aquel mecanismo de mejora continua</t>
  </si>
  <si>
    <t>2019-14-INT</t>
  </si>
  <si>
    <t>Carta de Cooperaión y Asistencia Técnica entre la UNAH a través de la Facultad de Ciencias Médicas y la Stichting de Waal Foundation</t>
  </si>
  <si>
    <t>Carta de Cooperación</t>
  </si>
  <si>
    <t>Proveer al personal especializado para el desarrollo del curso, la minotoria y ev aluacion de los participantes; desarrollar la metodología en apego al cumplimiento de objetivos y dotar a cada participantee el material del curso que ofrezca</t>
  </si>
  <si>
    <t>2019-15-MX</t>
  </si>
  <si>
    <t xml:space="preserve">Convenio General de Cooperación entre la Universidad Autónoma Metropolitana, Estados Unidos Mexicanos </t>
  </si>
  <si>
    <t>Promover la colaboración academica, tanto a nivel del profesorado como a nivel del alumno graduado y no graduado, en lo que respecta a los estudios e investigación.</t>
  </si>
  <si>
    <t>2019-16-MX</t>
  </si>
  <si>
    <t>Conevio Especifico de Cooperación para el Intercambio de Alumnos, que celebran la Universidad Autónoma Metropolitana de México y la UNAH</t>
  </si>
  <si>
    <t>Promover el intercambio de alumnos de licenciatura de posgrado por periodos de tiempo determinados, como forma de contrarrestar la experiencia propia y de adquirir una visión más rica y universalista de la realidad.</t>
  </si>
  <si>
    <t>2019-17-PA</t>
  </si>
  <si>
    <t>Convenio Marco de Colaboración entre la Universidad Especializada de ls Américas (UDELAS) y la UNAH</t>
  </si>
  <si>
    <t>Dotar ambas partes con una marco dentro del cual puedan asociar sus esfuerzos y trabajar de manera conjunta en las areas de la academia, inestigación y vinculación con la sociedad, con el fin de potenciar la gestión, generación transferencia y aplicación del conocimiento.</t>
  </si>
  <si>
    <t>Anexo 2Declaración de Adhesión Red Latinoamericana de Investigación y Transferencia de Estudios y Prácticas Sociales de Género" según Convenio Especifico entre la Universidad de Cadiz, Reino de España y la Universidad de San Carlos de Guatemala"</t>
  </si>
  <si>
    <t>La creación de la Red Latnoamericana de Investigación y Transferencia de Estduios y Prácticas Soiales de Género</t>
  </si>
  <si>
    <t>2019-18-GT</t>
  </si>
  <si>
    <t>2019-19-ES</t>
  </si>
  <si>
    <t>Convenio Marco de Colaboración entre la Universidad Loyola Andalucía y la UNAH.</t>
  </si>
  <si>
    <t>Potenciar el desarrollo social y economico de las naciones a que pertenecen las Partes, fomentando y promoviendo la mejora de la educacion superior en beneficio de la sociedad.</t>
  </si>
  <si>
    <t>2019-20-ES</t>
  </si>
  <si>
    <t>Convenio Marco de Colaboración Universitaria Internacional entre la Universidad Politécnica de Cartagena (España) y la UNAH</t>
  </si>
  <si>
    <t>Conveio Marco</t>
  </si>
  <si>
    <t>Intercambio de docentes e investigadores, Intercambio de alumnos, Direccion cientifica común en trabajos de tesis (co-tutela de tesis), Elaboración y participación en programas de formación conjunta.</t>
  </si>
  <si>
    <t>2019-21-BR</t>
  </si>
  <si>
    <t>Proporcionar a los estudiantes universitarios y de posgrado, un alto nivel de enseñanza, ampliando asi el campo para el desarrollo de investigaciones cientificas y tecnologicas</t>
  </si>
  <si>
    <t>Convenio Marco de Colaboración entre La pontifícia Universidade Católica Do Río de Janeiro y la UNAH (Formato versión español)</t>
  </si>
  <si>
    <t>2019-22-MX</t>
  </si>
  <si>
    <t>Convenio Marco de Colaboración entre La Universidad Contemporanea Mondragon S.C, Woccu Latinoamericana y la UNAH.</t>
  </si>
  <si>
    <t>Potenciar el desarrollo social y economico de las naciones a que pertenecen las  partes, fomentando y promoviendo la mejora de la educación superior en beneficio de la sociedad.</t>
  </si>
  <si>
    <t>2019-23-INT</t>
  </si>
  <si>
    <t>Organismo Internacional</t>
  </si>
  <si>
    <t>Convenio Marco de Colaboración entre la Fundación para la Vivienda y Cooperativa (CHF INTERNACIONAL) y la UNAH</t>
  </si>
  <si>
    <t>Interés de unir esfuerzos en pro del desarrollo y mantenimiento de una microcuenca demostrativa, La Chorrera, Municipio de Erandique Departamento de Lempira Honduras, hacer uso de la indicada microcuenca como un laboratorio vivo en apoyo a la educación de jóbvenes haciendo investigaciones prácticas y cientificas que contribuyan a la toma de decisiones sobre administración de sistemas de agua, la priorización de inversiones en protección, restauración de zonas de capacitación hídrica y apoyar la gobernanza.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</si>
</sst>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5" x14ac:knownFonts="1">
    <font>
      <sz val="11"/>
      <color theme="1"/>
      <name val="Calibri"/>
      <family val="2"/>
      <scheme val="minor"/>
    </font>
    <font>
      <b/>
      <sz val="11"/>
      <color theme="1"/>
      <name val="Calibri"/>
      <family val="2"/>
      <scheme val="minor"/>
    </font>
    <font>
      <sz val="10"/>
      <color theme="1"/>
      <name val="Calibri"/>
      <family val="2"/>
      <scheme val="minor"/>
    </font>
    <font>
      <sz val="10"/>
      <name val="Calibri"/>
      <family val="2"/>
      <scheme val="minor"/>
    </font>
    <font>
      <sz val="10"/>
      <color rgb="FFFF0000"/>
      <name val="Calibri"/>
      <family val="2"/>
      <scheme val="minor"/>
    </font>
    <font>
      <b/>
      <sz val="8"/>
      <color indexed="81"/>
      <name val="Tahoma"/>
      <family val="2"/>
    </font>
    <font>
      <sz val="8"/>
      <color indexed="81"/>
      <name val="Tahoma"/>
      <family val="2"/>
    </font>
    <font>
      <b/>
      <sz val="6"/>
      <color rgb="FF000000"/>
      <name val="Verdana"/>
      <family val="2"/>
    </font>
    <font>
      <b/>
      <sz val="6"/>
      <color rgb="FF02028A"/>
      <name val="Verdana"/>
      <family val="2"/>
    </font>
    <font>
      <b/>
      <sz val="11"/>
      <color rgb="FFFF0000"/>
      <name val="Calibri"/>
      <family val="2"/>
      <scheme val="minor"/>
    </font>
    <font>
      <sz val="9"/>
      <color indexed="81"/>
      <name val="Tahoma"/>
      <family val="2"/>
    </font>
    <font>
      <b/>
      <sz val="9"/>
      <color indexed="81"/>
      <name val="Tahoma"/>
      <family val="2"/>
    </font>
    <font>
      <b/>
      <sz val="11"/>
      <color theme="0"/>
      <name val="Cambria"/>
      <family val="1"/>
      <scheme val="major"/>
    </font>
    <font>
      <b/>
      <sz val="11"/>
      <color theme="0"/>
      <name val="Calibri"/>
      <family val="2"/>
      <scheme val="minor"/>
    </font>
    <font>
      <b/>
      <sz val="18"/>
      <color theme="1"/>
      <name val="Calibri"/>
      <family val="2"/>
      <scheme val="minor"/>
    </font>
    <font>
      <sz val="24"/>
      <color theme="0"/>
      <name val="Calibri"/>
      <family val="2"/>
      <scheme val="minor"/>
    </font>
    <font>
      <b/>
      <sz val="16"/>
      <color theme="1"/>
      <name val="Calibri"/>
      <family val="2"/>
      <scheme val="minor"/>
    </font>
    <font>
      <u/>
      <sz val="11"/>
      <color theme="10"/>
      <name val="Calibri"/>
      <family val="2"/>
      <scheme val="minor"/>
    </font>
    <font>
      <b/>
      <u/>
      <sz val="11"/>
      <color theme="10"/>
      <name val="Calibri"/>
      <family val="2"/>
      <scheme val="minor"/>
    </font>
    <font>
      <b/>
      <sz val="10"/>
      <color theme="1"/>
      <name val="Calibri"/>
      <family val="2"/>
      <scheme val="minor"/>
    </font>
    <font>
      <b/>
      <sz val="11"/>
      <name val="Calibri"/>
      <family val="2"/>
      <scheme val="minor"/>
    </font>
    <font>
      <sz val="11"/>
      <color theme="1"/>
      <name val="Calibri"/>
      <family val="2"/>
      <scheme val="minor"/>
    </font>
    <font>
      <sz val="12"/>
      <name val="Calibri"/>
      <family val="2"/>
      <scheme val="minor"/>
    </font>
    <font>
      <sz val="12"/>
      <color theme="1"/>
      <name val="Calibri"/>
      <family val="2"/>
      <scheme val="minor"/>
    </font>
    <font>
      <sz val="12"/>
      <color theme="0"/>
      <name val="Calibri"/>
      <family val="2"/>
      <scheme val="minor"/>
    </font>
    <font>
      <b/>
      <sz val="12"/>
      <color theme="0"/>
      <name val="Calibri"/>
      <family val="2"/>
      <scheme val="minor"/>
    </font>
    <font>
      <b/>
      <sz val="12"/>
      <color theme="1"/>
      <name val="Calibri"/>
      <family val="2"/>
      <scheme val="minor"/>
    </font>
    <font>
      <b/>
      <sz val="12"/>
      <name val="Calibri"/>
      <family val="2"/>
      <scheme val="minor"/>
    </font>
    <font>
      <b/>
      <sz val="16"/>
      <color rgb="FF00B0F0"/>
      <name val="Calibri"/>
      <family val="2"/>
      <scheme val="minor"/>
    </font>
    <font>
      <b/>
      <sz val="16"/>
      <color rgb="FF00B050"/>
      <name val="Calibri"/>
      <family val="2"/>
      <scheme val="minor"/>
    </font>
    <font>
      <b/>
      <sz val="16"/>
      <color rgb="FFFF0000"/>
      <name val="Calibri"/>
      <family val="2"/>
      <scheme val="minor"/>
    </font>
    <font>
      <b/>
      <sz val="18"/>
      <color rgb="FF00B0F0"/>
      <name val="Calibri"/>
      <family val="2"/>
      <scheme val="minor"/>
    </font>
    <font>
      <b/>
      <sz val="18"/>
      <color rgb="FF00B050"/>
      <name val="Calibri"/>
      <family val="2"/>
      <scheme val="minor"/>
    </font>
    <font>
      <b/>
      <sz val="18"/>
      <color rgb="FFFF0000"/>
      <name val="Calibri"/>
      <family val="2"/>
      <scheme val="minor"/>
    </font>
    <font>
      <sz val="11"/>
      <color theme="0"/>
      <name val="Calibri"/>
      <family val="2"/>
      <scheme val="minor"/>
    </font>
    <font>
      <b/>
      <sz val="11"/>
      <color theme="10"/>
      <name val="Calibri"/>
      <family val="2"/>
      <scheme val="minor"/>
    </font>
    <font>
      <sz val="14"/>
      <color theme="0"/>
      <name val="Calibri"/>
      <family val="2"/>
      <scheme val="minor"/>
    </font>
    <font>
      <sz val="14"/>
      <color theme="1"/>
      <name val="Calibri"/>
      <family val="2"/>
      <scheme val="minor"/>
    </font>
    <font>
      <b/>
      <sz val="28"/>
      <color rgb="FFFFC000"/>
      <name val="Calibri"/>
      <family val="2"/>
      <scheme val="minor"/>
    </font>
    <font>
      <b/>
      <sz val="14"/>
      <color rgb="FFFFC000"/>
      <name val="Calibri"/>
      <family val="2"/>
      <scheme val="minor"/>
    </font>
    <font>
      <b/>
      <sz val="24"/>
      <color rgb="FFFFC000"/>
      <name val="Calibri"/>
      <family val="2"/>
      <scheme val="minor"/>
    </font>
    <font>
      <b/>
      <sz val="14"/>
      <color theme="0"/>
      <name val="Calibri"/>
      <family val="2"/>
      <scheme val="minor"/>
    </font>
    <font>
      <b/>
      <u/>
      <sz val="11"/>
      <color rgb="FF00B0F0"/>
      <name val="Calibri"/>
      <family val="2"/>
      <scheme val="minor"/>
    </font>
    <font>
      <b/>
      <u/>
      <sz val="11"/>
      <color rgb="FF0070C0"/>
      <name val="Calibri"/>
      <family val="2"/>
      <scheme val="minor"/>
    </font>
    <font>
      <sz val="14"/>
      <name val="Calibri"/>
      <family val="2"/>
      <scheme val="minor"/>
    </font>
  </fonts>
  <fills count="12">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00B0F0"/>
        <bgColor indexed="64"/>
      </patternFill>
    </fill>
    <fill>
      <patternFill patternType="solid">
        <fgColor rgb="FF0070C0"/>
        <bgColor indexed="64"/>
      </patternFill>
    </fill>
    <fill>
      <patternFill patternType="solid">
        <fgColor rgb="FF002060"/>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4" tint="-0.249977111117893"/>
        <bgColor indexed="64"/>
      </patternFill>
    </fill>
  </fills>
  <borders count="29">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top style="thin">
        <color theme="0" tint="-4.9989318521683403E-2"/>
      </top>
      <bottom/>
      <diagonal/>
    </border>
    <border>
      <left style="thin">
        <color theme="0"/>
      </left>
      <right style="thin">
        <color theme="0"/>
      </right>
      <top style="thin">
        <color theme="0"/>
      </top>
      <bottom style="thin">
        <color theme="0"/>
      </bottom>
      <diagonal/>
    </border>
    <border>
      <left style="thin">
        <color theme="0" tint="-4.9989318521683403E-2"/>
      </left>
      <right/>
      <top/>
      <bottom/>
      <diagonal/>
    </border>
    <border>
      <left/>
      <right style="thin">
        <color theme="0"/>
      </right>
      <top style="thin">
        <color theme="0"/>
      </top>
      <bottom style="thin">
        <color theme="0"/>
      </bottom>
      <diagonal/>
    </border>
    <border>
      <left/>
      <right style="thin">
        <color theme="0"/>
      </right>
      <top/>
      <bottom style="thick">
        <color theme="0"/>
      </bottom>
      <diagonal/>
    </border>
    <border>
      <left/>
      <right style="thin">
        <color theme="0" tint="-4.9989318521683403E-2"/>
      </right>
      <top style="thin">
        <color theme="0" tint="-4.9989318521683403E-2"/>
      </top>
      <bottom style="thin">
        <color theme="0" tint="-4.9989318521683403E-2"/>
      </bottom>
      <diagonal/>
    </border>
    <border>
      <left style="thin">
        <color theme="0"/>
      </left>
      <right/>
      <top/>
      <bottom/>
      <diagonal/>
    </border>
    <border>
      <left style="thin">
        <color theme="0"/>
      </left>
      <right/>
      <top style="thin">
        <color theme="0"/>
      </top>
      <bottom style="thin">
        <color theme="0" tint="-4.9989318521683403E-2"/>
      </bottom>
      <diagonal/>
    </border>
    <border>
      <left/>
      <right style="thin">
        <color indexed="64"/>
      </right>
      <top style="thin">
        <color theme="0"/>
      </top>
      <bottom style="thin">
        <color theme="0" tint="-4.9989318521683403E-2"/>
      </bottom>
      <diagonal/>
    </border>
    <border>
      <left style="thin">
        <color theme="0" tint="-4.9989318521683403E-2"/>
      </left>
      <right/>
      <top style="thick">
        <color theme="0"/>
      </top>
      <bottom/>
      <diagonal/>
    </border>
    <border>
      <left style="thin">
        <color theme="0"/>
      </left>
      <right style="thin">
        <color theme="0"/>
      </right>
      <top style="thin">
        <color theme="0"/>
      </top>
      <bottom/>
      <diagonal/>
    </border>
    <border>
      <left style="thin">
        <color theme="0" tint="-4.9989318521683403E-2"/>
      </left>
      <right/>
      <top style="thin">
        <color theme="0" tint="-4.9989318521683403E-2"/>
      </top>
      <bottom style="medium">
        <color theme="0"/>
      </bottom>
      <diagonal/>
    </border>
    <border>
      <left style="thin">
        <color theme="0" tint="-4.9989318521683403E-2"/>
      </left>
      <right style="thin">
        <color theme="0" tint="-4.9989318521683403E-2"/>
      </right>
      <top style="thin">
        <color theme="0" tint="-4.9989318521683403E-2"/>
      </top>
      <bottom style="medium">
        <color theme="0"/>
      </bottom>
      <diagonal/>
    </border>
    <border>
      <left style="thin">
        <color theme="0" tint="-4.9989318521683403E-2"/>
      </left>
      <right/>
      <top/>
      <bottom style="thin">
        <color theme="0" tint="-4.9989318521683403E-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diagonal/>
    </border>
    <border>
      <left/>
      <right style="thin">
        <color indexed="64"/>
      </right>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right/>
      <top/>
      <bottom style="thick">
        <color indexed="64"/>
      </bottom>
      <diagonal/>
    </border>
  </borders>
  <cellStyleXfs count="3">
    <xf numFmtId="0" fontId="0" fillId="0" borderId="0"/>
    <xf numFmtId="0" fontId="17" fillId="0" borderId="0" applyNumberFormat="0" applyFill="0" applyBorder="0" applyAlignment="0" applyProtection="0"/>
    <xf numFmtId="9" fontId="21" fillId="0" borderId="0" applyFont="0" applyFill="0" applyBorder="0" applyAlignment="0" applyProtection="0"/>
  </cellStyleXfs>
  <cellXfs count="157">
    <xf numFmtId="0" fontId="0" fillId="0" borderId="0" xfId="0"/>
    <xf numFmtId="0" fontId="2" fillId="0" borderId="0" xfId="0" applyFont="1" applyAlignment="1">
      <alignment wrapText="1"/>
    </xf>
    <xf numFmtId="0" fontId="2" fillId="0" borderId="0" xfId="0" applyFont="1"/>
    <xf numFmtId="0" fontId="4" fillId="0" borderId="0" xfId="0" applyFont="1"/>
    <xf numFmtId="0" fontId="1" fillId="0" borderId="0" xfId="0" applyFont="1" applyFill="1"/>
    <xf numFmtId="0" fontId="0" fillId="0" borderId="0" xfId="0" applyFill="1"/>
    <xf numFmtId="0" fontId="9" fillId="0" borderId="0" xfId="0" applyFont="1" applyFill="1"/>
    <xf numFmtId="2" fontId="0" fillId="0" borderId="0" xfId="0" applyNumberFormat="1" applyFill="1"/>
    <xf numFmtId="0" fontId="0" fillId="0" borderId="0" xfId="0" applyFill="1" applyAlignment="1">
      <alignment horizontal="center"/>
    </xf>
    <xf numFmtId="49" fontId="3" fillId="0" borderId="0" xfId="0" applyNumberFormat="1" applyFont="1" applyFill="1" applyBorder="1" applyAlignment="1">
      <alignment horizontal="center"/>
    </xf>
    <xf numFmtId="0" fontId="0" fillId="0" borderId="0" xfId="0" applyFill="1" applyAlignment="1">
      <alignment horizontal="left"/>
    </xf>
    <xf numFmtId="0" fontId="0" fillId="0" borderId="0" xfId="0" applyFill="1" applyAlignment="1">
      <alignment horizontal="right" vertical="center"/>
    </xf>
    <xf numFmtId="0" fontId="0" fillId="0" borderId="0" xfId="0" applyFont="1" applyFill="1"/>
    <xf numFmtId="0" fontId="0" fillId="0" borderId="0" xfId="0" applyAlignment="1">
      <alignment horizontal="right"/>
    </xf>
    <xf numFmtId="0" fontId="0" fillId="0" borderId="0" xfId="0" applyAlignment="1"/>
    <xf numFmtId="0" fontId="2" fillId="0" borderId="0" xfId="0" applyFont="1" applyFill="1" applyBorder="1" applyAlignment="1">
      <alignment vertical="center"/>
    </xf>
    <xf numFmtId="0" fontId="2" fillId="0" borderId="0" xfId="0" applyFont="1" applyBorder="1"/>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14" fillId="0" borderId="0" xfId="0" applyFont="1"/>
    <xf numFmtId="0" fontId="1" fillId="0" borderId="0" xfId="0" applyFont="1"/>
    <xf numFmtId="0" fontId="0" fillId="0" borderId="0" xfId="0" applyFill="1" applyAlignment="1">
      <alignment vertical="center"/>
    </xf>
    <xf numFmtId="0" fontId="0" fillId="0" borderId="0" xfId="0" applyFill="1" applyAlignment="1">
      <alignment horizontal="right"/>
    </xf>
    <xf numFmtId="0" fontId="0" fillId="2" borderId="0" xfId="0" applyFill="1"/>
    <xf numFmtId="0" fontId="15" fillId="2" borderId="0" xfId="0" applyFont="1" applyFill="1" applyAlignment="1"/>
    <xf numFmtId="0" fontId="16" fillId="0" borderId="0" xfId="0" applyFont="1"/>
    <xf numFmtId="49" fontId="0" fillId="0" borderId="0" xfId="0" applyNumberFormat="1" applyFill="1" applyAlignment="1">
      <alignment horizontal="right" vertical="center"/>
    </xf>
    <xf numFmtId="0" fontId="0" fillId="0" borderId="0" xfId="0" quotePrefix="1" applyFill="1" applyAlignment="1">
      <alignment horizontal="right" vertical="center"/>
    </xf>
    <xf numFmtId="0" fontId="1" fillId="0" borderId="0" xfId="0" applyFont="1" applyAlignment="1">
      <alignment horizontal="right"/>
    </xf>
    <xf numFmtId="0" fontId="12" fillId="2"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0" borderId="0" xfId="0" applyFont="1" applyFill="1"/>
    <xf numFmtId="0" fontId="13" fillId="2" borderId="0" xfId="0" applyFont="1" applyFill="1" applyAlignment="1">
      <alignment horizontal="center" vertical="center"/>
    </xf>
    <xf numFmtId="0" fontId="22" fillId="5" borderId="1" xfId="0" applyFont="1" applyFill="1" applyBorder="1" applyAlignment="1">
      <alignment horizontal="center" vertical="center" wrapText="1"/>
    </xf>
    <xf numFmtId="164" fontId="23" fillId="4" borderId="3" xfId="2" applyNumberFormat="1" applyFont="1" applyFill="1" applyBorder="1" applyAlignment="1">
      <alignment horizontal="center" vertical="center" wrapText="1"/>
    </xf>
    <xf numFmtId="49" fontId="24" fillId="6" borderId="1" xfId="0" applyNumberFormat="1" applyFont="1" applyFill="1" applyBorder="1" applyAlignment="1">
      <alignment horizontal="left" vertical="center"/>
    </xf>
    <xf numFmtId="49" fontId="24" fillId="6" borderId="1" xfId="0" applyNumberFormat="1" applyFont="1" applyFill="1" applyBorder="1" applyAlignment="1">
      <alignment horizontal="center" vertical="center"/>
    </xf>
    <xf numFmtId="49" fontId="25" fillId="7" borderId="5" xfId="0" applyNumberFormat="1" applyFont="1" applyFill="1" applyBorder="1" applyAlignment="1">
      <alignment horizontal="left" vertical="center"/>
    </xf>
    <xf numFmtId="49" fontId="25" fillId="7" borderId="8" xfId="0" applyNumberFormat="1" applyFont="1" applyFill="1" applyBorder="1" applyAlignment="1">
      <alignment horizontal="left" vertical="center"/>
    </xf>
    <xf numFmtId="0" fontId="22" fillId="5" borderId="4" xfId="0" applyFont="1" applyFill="1" applyBorder="1" applyAlignment="1">
      <alignment horizontal="center" vertical="center" wrapText="1"/>
    </xf>
    <xf numFmtId="164" fontId="23" fillId="4" borderId="6" xfId="2" applyNumberFormat="1" applyFont="1" applyFill="1" applyBorder="1" applyAlignment="1">
      <alignment horizontal="center" vertical="center" wrapText="1"/>
    </xf>
    <xf numFmtId="0" fontId="26" fillId="3" borderId="7" xfId="0" applyFont="1" applyFill="1" applyBorder="1" applyAlignment="1">
      <alignment horizontal="center"/>
    </xf>
    <xf numFmtId="9" fontId="26" fillId="3" borderId="7" xfId="2" applyFont="1" applyFill="1" applyBorder="1" applyAlignment="1">
      <alignment horizontal="center"/>
    </xf>
    <xf numFmtId="49" fontId="24" fillId="6" borderId="1" xfId="0" applyNumberFormat="1" applyFont="1" applyFill="1" applyBorder="1" applyAlignment="1">
      <alignment horizontal="left" vertical="center" wrapText="1"/>
    </xf>
    <xf numFmtId="0" fontId="27" fillId="5" borderId="1" xfId="0" applyFont="1" applyFill="1" applyBorder="1" applyAlignment="1">
      <alignment horizontal="center" vertical="center" wrapText="1"/>
    </xf>
    <xf numFmtId="0" fontId="23" fillId="0" borderId="0" xfId="0" applyFont="1" applyAlignment="1">
      <alignment horizontal="right"/>
    </xf>
    <xf numFmtId="0" fontId="28" fillId="0" borderId="0" xfId="0" applyFont="1"/>
    <xf numFmtId="0" fontId="29" fillId="0" borderId="0" xfId="0" applyFont="1"/>
    <xf numFmtId="0" fontId="30" fillId="0" borderId="0" xfId="0" applyFont="1"/>
    <xf numFmtId="0" fontId="13" fillId="2" borderId="10" xfId="0" applyFont="1" applyFill="1" applyBorder="1" applyAlignment="1">
      <alignment horizontal="center" vertical="center"/>
    </xf>
    <xf numFmtId="49" fontId="24" fillId="6" borderId="4" xfId="0" applyNumberFormat="1" applyFont="1" applyFill="1" applyBorder="1" applyAlignment="1">
      <alignment horizontal="center" vertical="center"/>
    </xf>
    <xf numFmtId="0" fontId="22" fillId="5" borderId="11" xfId="0" applyFont="1" applyFill="1" applyBorder="1" applyAlignment="1">
      <alignment horizontal="center" vertical="center" wrapText="1"/>
    </xf>
    <xf numFmtId="9" fontId="23" fillId="4" borderId="3" xfId="2" applyNumberFormat="1" applyFont="1" applyFill="1" applyBorder="1" applyAlignment="1">
      <alignment horizontal="center" vertical="center" wrapText="1"/>
    </xf>
    <xf numFmtId="9" fontId="23" fillId="4" borderId="6" xfId="2" applyNumberFormat="1" applyFont="1" applyFill="1" applyBorder="1" applyAlignment="1">
      <alignment horizontal="center" vertical="center" wrapText="1"/>
    </xf>
    <xf numFmtId="49" fontId="24" fillId="6" borderId="4" xfId="0" applyNumberFormat="1" applyFont="1" applyFill="1" applyBorder="1" applyAlignment="1">
      <alignment horizontal="left" vertical="center" wrapText="1"/>
    </xf>
    <xf numFmtId="49" fontId="24" fillId="7" borderId="7" xfId="0" applyNumberFormat="1" applyFont="1" applyFill="1" applyBorder="1" applyAlignment="1">
      <alignment horizontal="left" vertical="center"/>
    </xf>
    <xf numFmtId="49" fontId="24" fillId="6" borderId="15" xfId="0" applyNumberFormat="1" applyFont="1" applyFill="1" applyBorder="1" applyAlignment="1">
      <alignment horizontal="left" vertical="center"/>
    </xf>
    <xf numFmtId="0" fontId="22" fillId="5" borderId="15" xfId="0" applyFont="1" applyFill="1" applyBorder="1" applyAlignment="1">
      <alignment horizontal="center" vertical="center" wrapText="1"/>
    </xf>
    <xf numFmtId="164" fontId="23" fillId="4" borderId="15" xfId="2" applyNumberFormat="1" applyFont="1" applyFill="1" applyBorder="1" applyAlignment="1">
      <alignment horizontal="center" vertical="center" wrapText="1"/>
    </xf>
    <xf numFmtId="49" fontId="24" fillId="6" borderId="6" xfId="0" applyNumberFormat="1" applyFont="1" applyFill="1" applyBorder="1" applyAlignment="1">
      <alignment horizontal="left" vertical="center"/>
    </xf>
    <xf numFmtId="0" fontId="22" fillId="5" borderId="6" xfId="0" applyFont="1" applyFill="1" applyBorder="1" applyAlignment="1">
      <alignment horizontal="center" vertical="center" wrapText="1"/>
    </xf>
    <xf numFmtId="0" fontId="13" fillId="2" borderId="0"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0" xfId="0" applyFont="1" applyFill="1" applyBorder="1" applyAlignment="1">
      <alignment horizontal="center" vertical="center"/>
    </xf>
    <xf numFmtId="49" fontId="24" fillId="0" borderId="0" xfId="0" applyNumberFormat="1" applyFont="1" applyFill="1" applyBorder="1" applyAlignment="1">
      <alignment horizontal="left" vertical="center"/>
    </xf>
    <xf numFmtId="0" fontId="22" fillId="0" borderId="0" xfId="0" applyFont="1" applyFill="1" applyBorder="1" applyAlignment="1">
      <alignment horizontal="center" vertical="center" wrapText="1"/>
    </xf>
    <xf numFmtId="49" fontId="24" fillId="0" borderId="0" xfId="0" applyNumberFormat="1" applyFont="1" applyFill="1" applyBorder="1" applyAlignment="1">
      <alignment horizontal="left" vertical="center" wrapText="1"/>
    </xf>
    <xf numFmtId="49" fontId="25" fillId="0" borderId="0" xfId="0" applyNumberFormat="1" applyFont="1" applyFill="1" applyBorder="1" applyAlignment="1">
      <alignment horizontal="left" vertical="center"/>
    </xf>
    <xf numFmtId="0" fontId="26" fillId="0" borderId="0" xfId="0" applyFont="1" applyFill="1" applyBorder="1" applyAlignment="1">
      <alignment horizontal="center"/>
    </xf>
    <xf numFmtId="0" fontId="25" fillId="0" borderId="0" xfId="0" applyFont="1" applyFill="1" applyBorder="1" applyAlignment="1">
      <alignment vertical="center"/>
    </xf>
    <xf numFmtId="0" fontId="0" fillId="4" borderId="0" xfId="0" applyFill="1" applyAlignment="1">
      <alignment horizontal="left" vertical="center"/>
    </xf>
    <xf numFmtId="0" fontId="0" fillId="4" borderId="0" xfId="0" applyFill="1" applyAlignment="1">
      <alignment horizontal="center" vertical="center"/>
    </xf>
    <xf numFmtId="49" fontId="24" fillId="6" borderId="2" xfId="0" applyNumberFormat="1" applyFont="1" applyFill="1" applyBorder="1" applyAlignment="1">
      <alignment horizontal="left" vertical="center"/>
    </xf>
    <xf numFmtId="49" fontId="24" fillId="6" borderId="18" xfId="0" applyNumberFormat="1" applyFont="1" applyFill="1" applyBorder="1" applyAlignment="1">
      <alignment horizontal="left" vertical="center"/>
    </xf>
    <xf numFmtId="0" fontId="22" fillId="5" borderId="18" xfId="0" applyFont="1" applyFill="1" applyBorder="1" applyAlignment="1">
      <alignment horizontal="center" vertical="center" wrapText="1"/>
    </xf>
    <xf numFmtId="164" fontId="23" fillId="4" borderId="17" xfId="2" applyNumberFormat="1" applyFont="1" applyFill="1" applyBorder="1" applyAlignment="1">
      <alignment horizontal="center" vertical="center" wrapText="1"/>
    </xf>
    <xf numFmtId="0" fontId="22" fillId="5" borderId="19" xfId="0" applyFont="1" applyFill="1" applyBorder="1" applyAlignment="1">
      <alignment horizontal="center" vertical="center" wrapText="1"/>
    </xf>
    <xf numFmtId="0" fontId="22" fillId="5" borderId="3" xfId="0" applyFont="1" applyFill="1" applyBorder="1" applyAlignment="1">
      <alignment horizontal="center" vertical="center" wrapText="1"/>
    </xf>
    <xf numFmtId="0" fontId="0" fillId="9" borderId="20" xfId="0" applyFill="1" applyBorder="1" applyAlignment="1">
      <alignment horizontal="center" vertical="center"/>
    </xf>
    <xf numFmtId="0" fontId="0" fillId="8" borderId="21" xfId="0" applyFill="1" applyBorder="1" applyAlignment="1">
      <alignment horizontal="center" vertical="center"/>
    </xf>
    <xf numFmtId="0" fontId="34" fillId="10" borderId="21" xfId="0" applyFont="1" applyFill="1" applyBorder="1" applyAlignment="1">
      <alignment horizontal="center" vertical="center"/>
    </xf>
    <xf numFmtId="0" fontId="0" fillId="0" borderId="22" xfId="0" applyBorder="1"/>
    <xf numFmtId="0" fontId="0" fillId="9" borderId="23" xfId="0" applyFill="1" applyBorder="1" applyAlignment="1">
      <alignment horizontal="center" vertical="center"/>
    </xf>
    <xf numFmtId="0" fontId="0" fillId="8" borderId="26" xfId="0" applyFill="1" applyBorder="1" applyAlignment="1">
      <alignment horizontal="center" vertical="center"/>
    </xf>
    <xf numFmtId="0" fontId="0" fillId="9" borderId="26" xfId="0" applyFill="1" applyBorder="1" applyAlignment="1">
      <alignment horizontal="center" vertical="center"/>
    </xf>
    <xf numFmtId="0" fontId="0" fillId="9" borderId="27" xfId="0" applyFill="1" applyBorder="1" applyAlignment="1">
      <alignment horizontal="center" vertical="center"/>
    </xf>
    <xf numFmtId="0" fontId="0" fillId="0" borderId="28" xfId="0" applyBorder="1"/>
    <xf numFmtId="0" fontId="3" fillId="0" borderId="0" xfId="0" applyFont="1" applyBorder="1" applyAlignment="1">
      <alignment wrapText="1"/>
    </xf>
    <xf numFmtId="0" fontId="3" fillId="0" borderId="0" xfId="0" applyFont="1" applyAlignment="1">
      <alignment wrapText="1"/>
    </xf>
    <xf numFmtId="0" fontId="36" fillId="0" borderId="0" xfId="0" applyFont="1" applyBorder="1" applyAlignment="1">
      <alignment horizontal="center" vertical="center" wrapText="1"/>
    </xf>
    <xf numFmtId="0" fontId="36" fillId="0" borderId="0" xfId="0" applyFont="1" applyBorder="1" applyAlignment="1">
      <alignment wrapText="1"/>
    </xf>
    <xf numFmtId="0" fontId="36" fillId="0" borderId="0" xfId="0" applyFont="1" applyAlignment="1">
      <alignment wrapText="1"/>
    </xf>
    <xf numFmtId="0" fontId="37" fillId="0" borderId="0" xfId="0" applyFont="1" applyBorder="1" applyAlignment="1">
      <alignment horizontal="center" vertical="center" wrapText="1"/>
    </xf>
    <xf numFmtId="0" fontId="37" fillId="0" borderId="0" xfId="0" applyFont="1" applyBorder="1" applyAlignment="1">
      <alignment wrapText="1"/>
    </xf>
    <xf numFmtId="0" fontId="37" fillId="0" borderId="0" xfId="0" applyFont="1" applyAlignment="1">
      <alignment wrapText="1"/>
    </xf>
    <xf numFmtId="0" fontId="2" fillId="0" borderId="0" xfId="0" applyFont="1" applyFill="1" applyBorder="1"/>
    <xf numFmtId="0" fontId="2" fillId="0" borderId="0" xfId="0" applyFont="1" applyFill="1"/>
    <xf numFmtId="0" fontId="2" fillId="0" borderId="0" xfId="0" applyFont="1" applyFill="1" applyBorder="1" applyAlignment="1">
      <alignment wrapText="1"/>
    </xf>
    <xf numFmtId="0" fontId="2" fillId="0" borderId="0" xfId="0" applyFont="1" applyFill="1" applyAlignment="1">
      <alignment wrapText="1"/>
    </xf>
    <xf numFmtId="0" fontId="2" fillId="0" borderId="0" xfId="0" applyFont="1" applyFill="1" applyAlignment="1">
      <alignment horizontal="center" vertical="center" wrapText="1"/>
    </xf>
    <xf numFmtId="49" fontId="24" fillId="6" borderId="4" xfId="0" applyNumberFormat="1"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164" fontId="23" fillId="0" borderId="0" xfId="2" applyNumberFormat="1" applyFont="1" applyFill="1" applyBorder="1" applyAlignment="1">
      <alignment horizontal="center" vertical="center" wrapText="1"/>
    </xf>
    <xf numFmtId="0" fontId="27" fillId="0" borderId="0" xfId="0" applyFont="1" applyFill="1" applyBorder="1" applyAlignment="1">
      <alignment horizontal="center"/>
    </xf>
    <xf numFmtId="9" fontId="27" fillId="0" borderId="0" xfId="0" applyNumberFormat="1" applyFont="1" applyFill="1" applyBorder="1" applyAlignment="1">
      <alignment horizontal="center"/>
    </xf>
    <xf numFmtId="0" fontId="27" fillId="3" borderId="16" xfId="0" applyFont="1" applyFill="1" applyBorder="1" applyAlignment="1">
      <alignment horizontal="center"/>
    </xf>
    <xf numFmtId="164" fontId="27" fillId="3" borderId="16" xfId="0" applyNumberFormat="1" applyFont="1" applyFill="1" applyBorder="1" applyAlignment="1">
      <alignment horizontal="center"/>
    </xf>
    <xf numFmtId="0" fontId="1" fillId="3" borderId="7" xfId="0" applyFont="1" applyFill="1" applyBorder="1" applyAlignment="1">
      <alignment horizontal="center"/>
    </xf>
    <xf numFmtId="1" fontId="26" fillId="3" borderId="9" xfId="0" applyNumberFormat="1" applyFont="1" applyFill="1" applyBorder="1" applyAlignment="1">
      <alignment horizontal="center"/>
    </xf>
    <xf numFmtId="0" fontId="0" fillId="3" borderId="7" xfId="0" applyFont="1" applyFill="1" applyBorder="1" applyAlignment="1">
      <alignment horizontal="center"/>
    </xf>
    <xf numFmtId="0" fontId="13" fillId="2" borderId="20" xfId="0" applyFont="1" applyFill="1" applyBorder="1" applyAlignment="1">
      <alignment horizontal="center" vertical="center"/>
    </xf>
    <xf numFmtId="0" fontId="41" fillId="6" borderId="20" xfId="0" applyFont="1" applyFill="1" applyBorder="1" applyAlignment="1">
      <alignment horizontal="center" vertical="center" wrapText="1"/>
    </xf>
    <xf numFmtId="0" fontId="36" fillId="5" borderId="20" xfId="0" applyFont="1" applyFill="1" applyBorder="1" applyAlignment="1">
      <alignment horizontal="center" vertical="center" wrapText="1"/>
    </xf>
    <xf numFmtId="0" fontId="37" fillId="4" borderId="2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0" xfId="0" quotePrefix="1" applyFont="1" applyFill="1" applyBorder="1" applyAlignment="1">
      <alignment horizontal="center" vertical="center" wrapText="1"/>
    </xf>
    <xf numFmtId="0" fontId="18" fillId="0" borderId="20" xfId="1" applyFont="1" applyFill="1" applyBorder="1" applyAlignment="1">
      <alignment horizontal="center" vertical="center" wrapText="1"/>
    </xf>
    <xf numFmtId="0" fontId="3" fillId="0" borderId="20" xfId="0" applyFont="1" applyFill="1" applyBorder="1" applyAlignment="1">
      <alignment horizontal="center" vertical="center" wrapText="1"/>
    </xf>
    <xf numFmtId="49" fontId="41" fillId="6" borderId="20" xfId="0" applyNumberFormat="1" applyFont="1" applyFill="1" applyBorder="1" applyAlignment="1">
      <alignment horizontal="center" vertical="center" wrapText="1"/>
    </xf>
    <xf numFmtId="49" fontId="18" fillId="0" borderId="20" xfId="1"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0" borderId="20" xfId="0" applyFont="1" applyFill="1" applyBorder="1" applyAlignment="1">
      <alignment horizontal="center" vertical="center"/>
    </xf>
    <xf numFmtId="0" fontId="3" fillId="0" borderId="20" xfId="0" applyFont="1" applyFill="1" applyBorder="1" applyAlignment="1">
      <alignment horizontal="center" vertical="center"/>
    </xf>
    <xf numFmtId="49" fontId="20" fillId="0" borderId="20" xfId="1" applyNumberFormat="1" applyFont="1" applyFill="1" applyBorder="1" applyAlignment="1">
      <alignment horizontal="center" vertical="center" wrapText="1"/>
    </xf>
    <xf numFmtId="0" fontId="41" fillId="6" borderId="20" xfId="0" applyFont="1" applyFill="1" applyBorder="1" applyAlignment="1">
      <alignment horizontal="center" vertical="center"/>
    </xf>
    <xf numFmtId="0" fontId="3" fillId="0" borderId="20" xfId="0" applyNumberFormat="1" applyFont="1" applyFill="1" applyBorder="1" applyAlignment="1">
      <alignment horizontal="center" vertical="center" wrapText="1"/>
    </xf>
    <xf numFmtId="0" fontId="2" fillId="0" borderId="20" xfId="0" applyFont="1" applyBorder="1" applyAlignment="1">
      <alignment horizontal="center" vertical="center" wrapText="1"/>
    </xf>
    <xf numFmtId="0" fontId="18" fillId="0" borderId="20" xfId="1" applyFont="1" applyFill="1" applyBorder="1" applyAlignment="1">
      <alignment horizontal="center" vertical="center"/>
    </xf>
    <xf numFmtId="0" fontId="35" fillId="0" borderId="20" xfId="1" applyFont="1" applyFill="1" applyBorder="1" applyAlignment="1">
      <alignment horizontal="center" vertical="center" wrapText="1"/>
    </xf>
    <xf numFmtId="0" fontId="2" fillId="0" borderId="20" xfId="0" applyFont="1" applyBorder="1" applyAlignment="1">
      <alignment horizontal="center" vertical="center"/>
    </xf>
    <xf numFmtId="0" fontId="42" fillId="0" borderId="20" xfId="1" applyFont="1" applyFill="1" applyBorder="1" applyAlignment="1">
      <alignment horizontal="center" vertical="center"/>
    </xf>
    <xf numFmtId="0" fontId="44" fillId="4" borderId="20" xfId="0" applyFont="1" applyFill="1" applyBorder="1" applyAlignment="1">
      <alignment horizontal="center" vertical="center" wrapText="1"/>
    </xf>
    <xf numFmtId="0" fontId="3" fillId="0" borderId="20" xfId="0" applyFont="1" applyBorder="1" applyAlignment="1">
      <alignment horizontal="left" vertical="top" wrapText="1"/>
    </xf>
    <xf numFmtId="0" fontId="3" fillId="0" borderId="20" xfId="0" applyFont="1" applyBorder="1" applyAlignment="1">
      <alignment horizontal="left" vertical="center" wrapText="1"/>
    </xf>
    <xf numFmtId="0" fontId="43" fillId="0" borderId="20" xfId="1" applyFont="1" applyFill="1" applyBorder="1" applyAlignment="1">
      <alignment horizontal="center" vertical="center" wrapText="1"/>
    </xf>
    <xf numFmtId="0" fontId="2" fillId="0" borderId="20" xfId="0" applyFont="1" applyFill="1" applyBorder="1" applyAlignment="1">
      <alignment horizontal="left" vertical="center" wrapText="1"/>
    </xf>
    <xf numFmtId="0" fontId="43" fillId="0" borderId="20" xfId="1" applyFont="1" applyFill="1" applyBorder="1" applyAlignment="1">
      <alignment horizontal="center" vertical="center"/>
    </xf>
    <xf numFmtId="0" fontId="38" fillId="11" borderId="0" xfId="0" applyFont="1" applyFill="1" applyBorder="1" applyAlignment="1">
      <alignment horizontal="center" vertical="center"/>
    </xf>
    <xf numFmtId="0" fontId="38" fillId="11" borderId="0" xfId="0" applyFont="1" applyFill="1" applyBorder="1" applyAlignment="1">
      <alignment horizontal="center" vertical="center" wrapText="1"/>
    </xf>
    <xf numFmtId="0" fontId="39" fillId="11" borderId="0" xfId="0" applyFont="1" applyFill="1" applyBorder="1" applyAlignment="1">
      <alignment horizontal="center" vertical="center"/>
    </xf>
    <xf numFmtId="0" fontId="13" fillId="2" borderId="0"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25" fillId="2" borderId="0" xfId="0" applyFont="1" applyFill="1" applyBorder="1" applyAlignment="1">
      <alignment horizontal="center" vertical="center"/>
    </xf>
    <xf numFmtId="0" fontId="25" fillId="2" borderId="12" xfId="0" applyFont="1" applyFill="1" applyBorder="1" applyAlignment="1">
      <alignment horizontal="center" vertical="center"/>
    </xf>
    <xf numFmtId="0" fontId="25" fillId="0" borderId="0" xfId="0" applyFont="1" applyFill="1" applyBorder="1" applyAlignment="1">
      <alignment horizontal="center" vertical="center"/>
    </xf>
    <xf numFmtId="0" fontId="34" fillId="10" borderId="24" xfId="0" applyFont="1" applyFill="1" applyBorder="1" applyAlignment="1">
      <alignment horizontal="center" vertical="center"/>
    </xf>
    <xf numFmtId="0" fontId="34" fillId="10" borderId="25" xfId="0" applyFont="1" applyFill="1" applyBorder="1" applyAlignment="1">
      <alignment horizontal="center" vertical="center"/>
    </xf>
    <xf numFmtId="0" fontId="40" fillId="11"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13" fillId="2" borderId="0" xfId="0" applyFont="1" applyFill="1" applyAlignment="1">
      <alignment horizontal="center"/>
    </xf>
  </cellXfs>
  <cellStyles count="3">
    <cellStyle name="Hipervínculo" xfId="1" builtinId="8"/>
    <cellStyle name="Normal" xfId="0" builtinId="0"/>
    <cellStyle name="Porcentaje" xfId="2" builtinId="5"/>
  </cellStyles>
  <dxfs count="26">
    <dxf>
      <font>
        <b val="0"/>
        <i val="0"/>
        <strike val="0"/>
        <condense val="0"/>
        <extend val="0"/>
        <outline val="0"/>
        <shadow val="0"/>
        <u val="none"/>
        <vertAlign val="baseline"/>
        <sz val="12"/>
        <color theme="1"/>
        <name val="Calibri"/>
        <scheme val="minor"/>
      </font>
      <fill>
        <patternFill patternType="solid">
          <fgColor indexed="64"/>
          <bgColor rgb="FF00B0F0"/>
        </patternFill>
      </fill>
      <alignment horizontal="center" vertical="center" textRotation="0" wrapText="1" indent="0" justifyLastLine="0" shrinkToFit="0" readingOrder="0"/>
      <border diagonalUp="0" diagonalDown="0" outline="0">
        <left style="thin">
          <color theme="0" tint="-4.9989318521683403E-2"/>
        </left>
        <right/>
        <top/>
        <bottom/>
      </border>
    </dxf>
    <dxf>
      <font>
        <b val="0"/>
        <i val="0"/>
        <strike val="0"/>
        <condense val="0"/>
        <extend val="0"/>
        <outline val="0"/>
        <shadow val="0"/>
        <u val="none"/>
        <vertAlign val="baseline"/>
        <sz val="12"/>
        <color theme="1"/>
        <name val="Calibri"/>
        <scheme val="minor"/>
      </font>
      <numFmt numFmtId="164" formatCode="0.0%"/>
      <fill>
        <patternFill patternType="solid">
          <fgColor indexed="64"/>
          <bgColor rgb="FF00B0F0"/>
        </patternFill>
      </fill>
      <alignment horizontal="center" vertical="center" textRotation="0" wrapText="1" indent="0" justifyLastLine="0" shrinkToFit="0" readingOrder="0"/>
      <border diagonalUp="0" diagonalDown="0">
        <left style="thin">
          <color theme="0" tint="-4.9989318521683403E-2"/>
        </left>
        <right/>
        <top style="thin">
          <color theme="0" tint="-4.9989318521683403E-2"/>
        </top>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0070C0"/>
        </patternFill>
      </fill>
      <alignment horizontal="center" vertical="center" textRotation="0" wrapText="1" indent="0" justifyLastLine="0" shrinkToFit="0" readingOrder="0"/>
      <border diagonalUp="0" diagonalDown="0" outline="0">
        <left style="thin">
          <color theme="0" tint="-4.9989318521683403E-2"/>
        </left>
        <right/>
        <top/>
        <bottom/>
      </border>
    </dxf>
    <dxf>
      <font>
        <b val="0"/>
        <i val="0"/>
        <strike val="0"/>
        <condense val="0"/>
        <extend val="0"/>
        <outline val="0"/>
        <shadow val="0"/>
        <u val="none"/>
        <vertAlign val="baseline"/>
        <sz val="12"/>
        <color auto="1"/>
        <name val="Calibri"/>
        <scheme val="minor"/>
      </font>
      <fill>
        <patternFill patternType="solid">
          <fgColor indexed="64"/>
          <bgColor rgb="FF0070C0"/>
        </patternFill>
      </fill>
      <alignment horizontal="center" vertical="center" textRotation="0" wrapText="1" indent="0" justifyLastLine="0" shrinkToFit="0" readingOrder="0"/>
      <border diagonalUp="0" diagonalDown="0">
        <left style="thin">
          <color theme="0" tint="-4.9989318521683403E-2"/>
        </left>
        <right/>
        <top style="thin">
          <color theme="0" tint="-4.9989318521683403E-2"/>
        </top>
        <bottom/>
        <vertical/>
        <horizontal/>
      </border>
    </dxf>
    <dxf>
      <font>
        <b val="0"/>
        <i val="0"/>
        <strike val="0"/>
        <condense val="0"/>
        <extend val="0"/>
        <outline val="0"/>
        <shadow val="0"/>
        <u val="none"/>
        <vertAlign val="baseline"/>
        <sz val="12"/>
        <color theme="0"/>
        <name val="Calibri"/>
        <scheme val="minor"/>
      </font>
      <fill>
        <patternFill patternType="solid">
          <fgColor indexed="64"/>
          <bgColor rgb="FF002060"/>
        </patternFill>
      </fill>
      <alignment horizontal="left" vertical="center" textRotation="0" wrapText="0" indent="0" justifyLastLine="0" shrinkToFit="0" readingOrder="0"/>
      <border diagonalUp="0" diagonalDown="0" outline="0">
        <left style="thin">
          <color theme="0" tint="-4.9989318521683403E-2"/>
        </left>
        <right/>
        <top/>
        <bottom/>
      </border>
    </dxf>
    <dxf>
      <font>
        <b val="0"/>
        <i val="0"/>
        <strike val="0"/>
        <condense val="0"/>
        <extend val="0"/>
        <outline val="0"/>
        <shadow val="0"/>
        <u val="none"/>
        <vertAlign val="baseline"/>
        <sz val="12"/>
        <color theme="0"/>
        <name val="Calibri"/>
        <scheme val="minor"/>
      </font>
      <numFmt numFmtId="30" formatCode="@"/>
      <fill>
        <patternFill patternType="solid">
          <fgColor indexed="64"/>
          <bgColor rgb="FF002060"/>
        </patternFill>
      </fill>
      <alignment horizontal="left" vertical="center" textRotation="0" wrapText="0" indent="0" justifyLastLine="0" shrinkToFit="0" readingOrder="0"/>
      <border diagonalUp="0" diagonalDown="0">
        <left style="thin">
          <color theme="0" tint="-4.9989318521683403E-2"/>
        </left>
        <right/>
        <top style="thin">
          <color theme="0" tint="-4.9989318521683403E-2"/>
        </top>
        <bottom/>
        <vertical/>
        <horizontal/>
      </border>
    </dxf>
    <dxf>
      <border outline="0">
        <top style="thin">
          <color theme="0"/>
        </top>
        <bottom style="thin">
          <color theme="0" tint="-4.9989318521683403E-2"/>
        </bottom>
      </border>
    </dxf>
    <dxf>
      <font>
        <b/>
        <i val="0"/>
        <strike val="0"/>
        <condense val="0"/>
        <extend val="0"/>
        <outline val="0"/>
        <shadow val="0"/>
        <u val="none"/>
        <vertAlign val="baseline"/>
        <sz val="11"/>
        <color theme="0"/>
        <name val="Calibri"/>
        <scheme val="minor"/>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numFmt numFmtId="13" formatCode="0%"/>
      <fill>
        <patternFill patternType="solid">
          <fgColor indexed="64"/>
          <bgColor rgb="FF00B0F0"/>
        </patternFill>
      </fill>
      <alignment horizontal="center" vertical="center" textRotation="0" wrapText="1" indent="0" justifyLastLine="0" shrinkToFit="0" readingOrder="0"/>
      <border diagonalUp="0" diagonalDown="0">
        <left style="thin">
          <color theme="0" tint="-4.9989318521683403E-2"/>
        </left>
        <right/>
        <top style="thin">
          <color theme="0" tint="-4.9989318521683403E-2"/>
        </top>
        <bottom style="thin">
          <color theme="0" tint="-4.9989318521683403E-2"/>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0070C0"/>
        </patternFill>
      </fill>
      <alignment horizontal="center" vertical="center" textRotation="0" wrapText="1" indent="0"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dxf>
    <dxf>
      <font>
        <b val="0"/>
        <i val="0"/>
        <strike val="0"/>
        <condense val="0"/>
        <extend val="0"/>
        <outline val="0"/>
        <shadow val="0"/>
        <u val="none"/>
        <vertAlign val="baseline"/>
        <sz val="12"/>
        <color theme="0"/>
        <name val="Calibri"/>
        <scheme val="minor"/>
      </font>
      <numFmt numFmtId="30" formatCode="@"/>
      <fill>
        <patternFill patternType="solid">
          <fgColor indexed="64"/>
          <bgColor rgb="FF002060"/>
        </patternFill>
      </fill>
      <alignment horizontal="left" vertical="center" textRotation="0" wrapText="1" indent="0"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dxf>
    <dxf>
      <border outline="0">
        <top style="thin">
          <color theme="0" tint="-4.9989318521683403E-2"/>
        </top>
      </border>
    </dxf>
    <dxf>
      <border outline="0">
        <top style="thin">
          <color theme="0"/>
        </top>
        <bottom style="thin">
          <color theme="0" tint="-4.9989318521683403E-2"/>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solid">
          <fgColor indexed="64"/>
          <bgColor theme="1"/>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Calibri"/>
        <scheme val="minor"/>
      </font>
      <fill>
        <patternFill patternType="solid">
          <fgColor indexed="64"/>
          <bgColor rgb="FF0070C0"/>
        </patternFill>
      </fill>
      <alignment horizontal="center" vertical="center" textRotation="0" wrapText="1" indent="0" justifyLastLine="0" shrinkToFit="0" readingOrder="0"/>
      <border diagonalUp="0" diagonalDown="0">
        <left style="thin">
          <color theme="0" tint="-4.9989318521683403E-2"/>
        </left>
        <right style="thin">
          <color theme="0" tint="-4.9989318521683403E-2"/>
        </right>
        <top style="thin">
          <color theme="0" tint="-4.9989318521683403E-2"/>
        </top>
        <bottom style="thin">
          <color theme="0" tint="-4.9989318521683403E-2"/>
        </bottom>
        <vertical/>
        <horizontal/>
      </border>
    </dxf>
    <dxf>
      <font>
        <b val="0"/>
        <i val="0"/>
        <strike val="0"/>
        <condense val="0"/>
        <extend val="0"/>
        <outline val="0"/>
        <shadow val="0"/>
        <u val="none"/>
        <vertAlign val="baseline"/>
        <sz val="12"/>
        <color theme="0"/>
        <name val="Calibri"/>
        <scheme val="minor"/>
      </font>
      <numFmt numFmtId="30" formatCode="@"/>
      <fill>
        <patternFill patternType="solid">
          <fgColor indexed="64"/>
          <bgColor rgb="FF002060"/>
        </patternFill>
      </fill>
      <alignment horizontal="center" vertical="center" textRotation="0" wrapText="0" indent="0" justifyLastLine="0" shrinkToFit="0" readingOrder="0"/>
      <border diagonalUp="0" diagonalDown="0">
        <left style="thin">
          <color theme="0" tint="-4.9989318521683403E-2"/>
        </left>
        <right style="thin">
          <color theme="0" tint="-4.9989318521683403E-2"/>
        </right>
        <top style="thin">
          <color theme="0" tint="-4.9989318521683403E-2"/>
        </top>
        <bottom style="thin">
          <color theme="0" tint="-4.9989318521683403E-2"/>
        </bottom>
        <vertical/>
        <horizontal/>
      </border>
    </dxf>
    <dxf>
      <border outline="0">
        <top style="thin">
          <color theme="0"/>
        </top>
        <bottom style="thin">
          <color theme="0" tint="-4.9989318521683403E-2"/>
        </bottom>
      </border>
    </dxf>
    <dxf>
      <font>
        <b/>
        <i val="0"/>
        <strike val="0"/>
        <condense val="0"/>
        <extend val="0"/>
        <outline val="0"/>
        <shadow val="0"/>
        <u val="none"/>
        <vertAlign val="baseline"/>
        <sz val="11"/>
        <color theme="0"/>
        <name val="Calibri"/>
        <scheme val="minor"/>
      </font>
      <fill>
        <patternFill patternType="solid">
          <fgColor indexed="64"/>
          <bgColor theme="1"/>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164" formatCode="0.0%"/>
      <fill>
        <patternFill patternType="solid">
          <fgColor indexed="64"/>
          <bgColor rgb="FFFFC000"/>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border>
    </dxf>
    <dxf>
      <numFmt numFmtId="164" formatCode="0.0%"/>
    </dxf>
    <dxf>
      <font>
        <b/>
        <i val="0"/>
        <strike val="0"/>
        <condense val="0"/>
        <extend val="0"/>
        <outline val="0"/>
        <shadow val="0"/>
        <u val="none"/>
        <vertAlign val="baseline"/>
        <sz val="12"/>
        <color auto="1"/>
        <name val="Calibri"/>
        <scheme val="minor"/>
      </font>
      <fill>
        <patternFill patternType="solid">
          <fgColor indexed="64"/>
          <bgColor rgb="FFFFC000"/>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border>
    </dxf>
    <dxf>
      <font>
        <b/>
        <i val="0"/>
        <strike val="0"/>
        <condense val="0"/>
        <extend val="0"/>
        <outline val="0"/>
        <shadow val="0"/>
        <u val="none"/>
        <vertAlign val="baseline"/>
        <sz val="12"/>
        <color theme="0"/>
        <name val="Calibri"/>
        <scheme val="minor"/>
      </font>
      <numFmt numFmtId="30" formatCode="@"/>
      <fill>
        <patternFill patternType="solid">
          <fgColor indexed="64"/>
          <bgColor theme="9" tint="-0.249977111117893"/>
        </patternFill>
      </fill>
      <alignment horizontal="left" vertical="center" textRotation="0" wrapText="0" indent="0" justifyLastLine="0" shrinkToFit="0" readingOrder="0"/>
      <border diagonalUp="0" diagonalDown="0" outline="0">
        <left style="thin">
          <color theme="0" tint="-4.9989318521683403E-2"/>
        </left>
        <right/>
        <top/>
        <bottom/>
      </border>
    </dxf>
    <dxf>
      <font>
        <b val="0"/>
        <i val="0"/>
        <strike val="0"/>
        <condense val="0"/>
        <extend val="0"/>
        <outline val="0"/>
        <shadow val="0"/>
        <u val="none"/>
        <vertAlign val="baseline"/>
        <sz val="12"/>
        <color theme="0"/>
        <name val="Calibri"/>
        <scheme val="minor"/>
      </font>
      <numFmt numFmtId="30" formatCode="@"/>
      <fill>
        <patternFill patternType="solid">
          <fgColor indexed="64"/>
          <bgColor rgb="FF002060"/>
        </patternFill>
      </fill>
      <alignment horizontal="left" vertical="center" textRotation="0" wrapText="0" indent="0" justifyLastLine="0" shrinkToFit="0" readingOrder="0"/>
      <border diagonalUp="0" diagonalDown="0">
        <left style="thin">
          <color theme="0" tint="-4.9989318521683403E-2"/>
        </left>
        <right style="thin">
          <color theme="0" tint="-4.9989318521683403E-2"/>
        </right>
        <top style="thin">
          <color theme="0" tint="-4.9989318521683403E-2"/>
        </top>
        <bottom style="thin">
          <color theme="0" tint="-4.9989318521683403E-2"/>
        </bottom>
        <vertical/>
        <horizontal/>
      </border>
    </dxf>
    <dxf>
      <border outline="0">
        <top style="thin">
          <color theme="0"/>
        </top>
      </border>
    </dxf>
    <dxf>
      <font>
        <b/>
        <i val="0"/>
        <strike val="0"/>
        <condense val="0"/>
        <extend val="0"/>
        <outline val="0"/>
        <shadow val="0"/>
        <u val="none"/>
        <vertAlign val="baseline"/>
        <sz val="11"/>
        <color theme="0"/>
        <name val="Calibri"/>
        <scheme val="minor"/>
      </font>
      <fill>
        <patternFill patternType="solid">
          <fgColor indexed="64"/>
          <bgColor theme="1"/>
        </patternFill>
      </fill>
      <alignment horizontal="center" vertical="center"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powerPivotData" Target="model/item.data"/><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trol%20de%20Convenios%20Internacionales%20UNAH%20(INTER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NIOS"/>
      <sheetName val="DATOS Y ESTADÍSTICAS"/>
      <sheetName val="CLAVE"/>
      <sheetName val="CÓDIGOS DE PAÍS"/>
    </sheetNames>
    <sheetDataSet>
      <sheetData sheetId="0" refreshError="1"/>
      <sheetData sheetId="1">
        <row r="4">
          <cell r="S4" t="str">
            <v>Activo</v>
          </cell>
        </row>
        <row r="5">
          <cell r="S5" t="str">
            <v>Inactivo</v>
          </cell>
        </row>
      </sheetData>
      <sheetData sheetId="2" refreshError="1"/>
      <sheetData sheetId="3" refreshError="1"/>
    </sheetDataSet>
  </externalBook>
</externalLink>
</file>

<file path=xl/tables/table1.xml><?xml version="1.0" encoding="utf-8"?>
<table xmlns="http://schemas.openxmlformats.org/spreadsheetml/2006/main" id="2" name="TABLAPAIS" displayName="TABLAPAIS" ref="A12:C45" totalsRowCount="1" headerRowDxfId="25" tableBorderDxfId="24">
  <autoFilter ref="A12:C44"/>
  <sortState ref="A13:C40">
    <sortCondition ref="A12:A40"/>
  </sortState>
  <tableColumns count="3">
    <tableColumn id="1" name="PAÍS" totalsRowLabel="Total" dataDxfId="23" totalsRowDxfId="22"/>
    <tableColumn id="2" name="CONVENIOS" totalsRowFunction="sum" totalsRowDxfId="21"/>
    <tableColumn id="3" name="PORCENTAJE" totalsRowFunction="sum" dataDxfId="20" totalsRowDxfId="19">
      <calculatedColumnFormula>TABLAPAIS[[#This Row],[CONVENIOS]]/TABLAPAIS[[#Totals],[CONVENIOS]]</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3" name="TABLAAÑO" displayName="TABLAAÑO" ref="E12:F39" totalsRowShown="0" headerRowDxfId="18" tableBorderDxfId="17">
  <autoFilter ref="E12:F39"/>
  <sortState ref="E13:F37">
    <sortCondition ref="E14:E39"/>
  </sortState>
  <tableColumns count="2">
    <tableColumn id="1" name="AÑO" dataDxfId="16"/>
    <tableColumn id="2" name="CONVENIOS" dataDxfId="15"/>
  </tableColumns>
  <tableStyleInfo name="TableStyleMedium9" showFirstColumn="0" showLastColumn="0" showRowStripes="1" showColumnStripes="0"/>
</table>
</file>

<file path=xl/tables/table3.xml><?xml version="1.0" encoding="utf-8"?>
<table xmlns="http://schemas.openxmlformats.org/spreadsheetml/2006/main" id="4" name="TABLATIPO" displayName="TABLATIPO" ref="E3:G8" totalsRowShown="0" headerRowDxfId="14" headerRowBorderDxfId="13" tableBorderDxfId="12" totalsRowBorderDxfId="11">
  <sortState ref="E4:G8">
    <sortCondition ref="E3:E8"/>
  </sortState>
  <tableColumns count="3">
    <tableColumn id="1" name="TIPO" dataDxfId="10"/>
    <tableColumn id="2" name="NÚMERO" dataDxfId="9"/>
    <tableColumn id="3" name="PORCENTAJE" dataDxfId="8">
      <calculatedColumnFormula>F4/$F$9</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5" name="TABLAREGION" displayName="TABLAREGION" ref="I3:K12" totalsRowShown="0" headerRowDxfId="7" tableBorderDxfId="6">
  <sortState ref="I4:K11">
    <sortCondition ref="I14:I22"/>
  </sortState>
  <tableColumns count="3">
    <tableColumn id="1" name="REGIÓN" dataDxfId="5" totalsRowDxfId="4"/>
    <tableColumn id="2" name="CONVENIOS" dataDxfId="3" totalsRowDxfId="2"/>
    <tableColumn id="3" name="PORCENTAJE" dataDxfId="1" totalsRowDxfId="0">
      <calculatedColumnFormula>J4/$J$13</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open?id=0B0YNQ-q0gaoZT3R3dE1TMFdNSFU&amp;authuser=0" TargetMode="External"/><Relationship Id="rId21" Type="http://schemas.openxmlformats.org/officeDocument/2006/relationships/hyperlink" Target="https://drive.google.com/open?id=0B0YNQ-q0gaoZU20wVzU3bGtmanc&amp;authuser=0" TargetMode="External"/><Relationship Id="rId42" Type="http://schemas.openxmlformats.org/officeDocument/2006/relationships/hyperlink" Target="https://drive.google.com/open?id=0B0YNQ-q0gaoZdHJFTXowNU5fWjA&amp;authuser=0" TargetMode="External"/><Relationship Id="rId63" Type="http://schemas.openxmlformats.org/officeDocument/2006/relationships/hyperlink" Target="https://drive.google.com/open?id=0B__EtHboE9J_TjBoUzA0c3RiR1U&amp;authuser=0" TargetMode="External"/><Relationship Id="rId84" Type="http://schemas.openxmlformats.org/officeDocument/2006/relationships/hyperlink" Target="https://drive.google.com/open?id=0B0YNQ-q0gaoZQVhNRzlHcVg2elk&amp;authuser=0" TargetMode="External"/><Relationship Id="rId138" Type="http://schemas.openxmlformats.org/officeDocument/2006/relationships/hyperlink" Target="https://drive.google.com/open?id=0B-1r2rmO-6OpYnN5QThsd1NldVk&amp;authuser=0" TargetMode="External"/><Relationship Id="rId159" Type="http://schemas.openxmlformats.org/officeDocument/2006/relationships/hyperlink" Target="https://drive.google.com/open?id=0B-1r2rmO-6OpSFA5N2s2VjV6Rm8" TargetMode="External"/><Relationship Id="rId170" Type="http://schemas.openxmlformats.org/officeDocument/2006/relationships/hyperlink" Target="https://drive.google.com/open?id=0B-1r2rmO-6Opa0JzUHdaandjTDA" TargetMode="External"/><Relationship Id="rId191" Type="http://schemas.openxmlformats.org/officeDocument/2006/relationships/hyperlink" Target="https://drive.google.com/open?id=0B-1r2rmO-6OpOTlPc3M1MkhGbEU" TargetMode="External"/><Relationship Id="rId205" Type="http://schemas.openxmlformats.org/officeDocument/2006/relationships/hyperlink" Target="https://drive.google.com/open?id=0B-1r2rmO-6OpTDlBRkZVWmczemM" TargetMode="External"/><Relationship Id="rId226" Type="http://schemas.openxmlformats.org/officeDocument/2006/relationships/hyperlink" Target="https://drive.google.com/open?id=0B-1r2rmO-6OpZ3dYMUlSWElXc1E" TargetMode="External"/><Relationship Id="rId247" Type="http://schemas.openxmlformats.org/officeDocument/2006/relationships/hyperlink" Target="https://drive.google.com/open?id=1GJijH1EMPDyYvhQh0wJrBif9lnfbFQRW" TargetMode="External"/><Relationship Id="rId107" Type="http://schemas.openxmlformats.org/officeDocument/2006/relationships/hyperlink" Target="https://drive.google.com/open?id=0B-1r2rmO-6OpdFJGMGZIRG1MTEE&amp;authuser=0" TargetMode="External"/><Relationship Id="rId268" Type="http://schemas.openxmlformats.org/officeDocument/2006/relationships/hyperlink" Target="https://drive.google.com/file/d/1eOp3Jejmdq0bv-XcMcrWJaGTAP7GHpOt/view?usp=sharing" TargetMode="External"/><Relationship Id="rId11" Type="http://schemas.openxmlformats.org/officeDocument/2006/relationships/hyperlink" Target="https://drive.google.com/open?id=0B0YNQ-q0gaoZa1JDR3hPSF8zX3c&amp;authuser=0" TargetMode="External"/><Relationship Id="rId32" Type="http://schemas.openxmlformats.org/officeDocument/2006/relationships/hyperlink" Target="https://drive.google.com/open?id=0B-1r2rmO-6OpdXJqdWNWLThIQWc&amp;authuser=0" TargetMode="External"/><Relationship Id="rId53" Type="http://schemas.openxmlformats.org/officeDocument/2006/relationships/hyperlink" Target="https://drive.google.com/open?id=0B0YNQ-q0gaoZNzBWVFo3OHZSWE0&amp;authuser=0" TargetMode="External"/><Relationship Id="rId74" Type="http://schemas.openxmlformats.org/officeDocument/2006/relationships/hyperlink" Target="https://drive.google.com/open?id=0B0YNQ-q0gaoZTC1OWHpfSTBsX0U&amp;authuser=0" TargetMode="External"/><Relationship Id="rId128" Type="http://schemas.openxmlformats.org/officeDocument/2006/relationships/hyperlink" Target="https://drive.google.com/open?id=0B-1r2rmO-6OpY0x2RG9FVWQ2dnM&amp;authuser=0" TargetMode="External"/><Relationship Id="rId149" Type="http://schemas.openxmlformats.org/officeDocument/2006/relationships/hyperlink" Target="https://drive.google.com/open?id=0B-1r2rmO-6OpTXBiY1BMWm5TYUU&amp;authuser=0" TargetMode="External"/><Relationship Id="rId5" Type="http://schemas.openxmlformats.org/officeDocument/2006/relationships/hyperlink" Target="https://drive.google.com/open?id=0B0YNQ-q0gaoZQ3BpdlFBSWc4RWM&amp;authuser=0" TargetMode="External"/><Relationship Id="rId95" Type="http://schemas.openxmlformats.org/officeDocument/2006/relationships/hyperlink" Target="https://drive.google.com/open?id=0B-1r2rmO-6OpejliU2c5dWc4b3M&amp;authuser=0" TargetMode="External"/><Relationship Id="rId160" Type="http://schemas.openxmlformats.org/officeDocument/2006/relationships/hyperlink" Target="https://drive.google.com/open?id=0B-1r2rmO-6OpZG5CUnBBLWF4NEk" TargetMode="External"/><Relationship Id="rId181" Type="http://schemas.openxmlformats.org/officeDocument/2006/relationships/hyperlink" Target="https://drive.google.com/open?id=0B-1r2rmO-6OpUUl1Q2p4Z1hMeGM" TargetMode="External"/><Relationship Id="rId216" Type="http://schemas.openxmlformats.org/officeDocument/2006/relationships/hyperlink" Target="https://drive.google.com/open?id=0B-1r2rmO-6OpS0JqOHdFdG16MG8" TargetMode="External"/><Relationship Id="rId237" Type="http://schemas.openxmlformats.org/officeDocument/2006/relationships/hyperlink" Target="https://drive.google.com/open?id=1gY_er7HvLwU0hUSIrLdjEWqOMvZ2U_Q-" TargetMode="External"/><Relationship Id="rId258" Type="http://schemas.openxmlformats.org/officeDocument/2006/relationships/hyperlink" Target="https://drive.google.com/file/d/1PRPczBdZFi3z_NPcVc56gXELIxVh2M9F/view?usp=sharing" TargetMode="External"/><Relationship Id="rId279" Type="http://schemas.openxmlformats.org/officeDocument/2006/relationships/hyperlink" Target="https://drive.google.com/file/d/1vCB6av7cTI_ynqY7bK_KFfb9WUIQwWt1/view?usp=sharing" TargetMode="External"/><Relationship Id="rId22" Type="http://schemas.openxmlformats.org/officeDocument/2006/relationships/hyperlink" Target="https://drive.google.com/open?id=0B0YNQ-q0gaoZd2Nvb25vT3FqSWs&amp;authuser=0" TargetMode="External"/><Relationship Id="rId43" Type="http://schemas.openxmlformats.org/officeDocument/2006/relationships/hyperlink" Target="https://drive.google.com/open?id=0B0YNQ-q0gaoZS25oT0VBWUZsTWM&amp;authuser=0" TargetMode="External"/><Relationship Id="rId64" Type="http://schemas.openxmlformats.org/officeDocument/2006/relationships/hyperlink" Target="https://drive.google.com/open?id=0B-1r2rmO-6OpVThGd09JZVk5VGs&amp;authuser=0" TargetMode="External"/><Relationship Id="rId118" Type="http://schemas.openxmlformats.org/officeDocument/2006/relationships/hyperlink" Target="https://drive.google.com/open?id=0B0YNQ-q0gaoZNzVLR3UtdEZFTW8&amp;authuser=0" TargetMode="External"/><Relationship Id="rId139" Type="http://schemas.openxmlformats.org/officeDocument/2006/relationships/hyperlink" Target="https://drive.google.com/open?id=0B-1r2rmO-6OpRGJBRVk3QnRZbFU&amp;authuser=0" TargetMode="External"/><Relationship Id="rId85" Type="http://schemas.openxmlformats.org/officeDocument/2006/relationships/hyperlink" Target="https://drive.google.com/open?id=0B0YNQ-q0gaoZWUs1a0xBTkhlRVk&amp;authuser=0" TargetMode="External"/><Relationship Id="rId150" Type="http://schemas.openxmlformats.org/officeDocument/2006/relationships/hyperlink" Target="https://drive.google.com/open?id=0B-1r2rmO-6OpQmtZVWw4S0ZvMVk&amp;authuser=0" TargetMode="External"/><Relationship Id="rId171" Type="http://schemas.openxmlformats.org/officeDocument/2006/relationships/hyperlink" Target="https://drive.google.com/open?id=0B-1r2rmO-6OpNDQ2OHluZVlYMnc" TargetMode="External"/><Relationship Id="rId192" Type="http://schemas.openxmlformats.org/officeDocument/2006/relationships/hyperlink" Target="https://drive.google.com/open?id=0B-1r2rmO-6OpNjJ4ZDk5c1huZ3c" TargetMode="External"/><Relationship Id="rId206" Type="http://schemas.openxmlformats.org/officeDocument/2006/relationships/hyperlink" Target="https://drive.google.com/open?id=0B-1r2rmO-6OpTWszaWNYV0hqanc" TargetMode="External"/><Relationship Id="rId227" Type="http://schemas.openxmlformats.org/officeDocument/2006/relationships/hyperlink" Target="https://drive.google.com/open?id=0B-1r2rmO-6OpQS1qMkhkVVRzMFU" TargetMode="External"/><Relationship Id="rId248" Type="http://schemas.openxmlformats.org/officeDocument/2006/relationships/hyperlink" Target="https://drive.google.com/open?id=1Ck9Jd-beCJCklYSw8gW3HxRoMjxSTF5Z" TargetMode="External"/><Relationship Id="rId269" Type="http://schemas.openxmlformats.org/officeDocument/2006/relationships/hyperlink" Target="https://drive.google.com/file/d/1Z8rXArZqm7lgl4nAEQOhmjGr32IgSbyA/view?usp=sharing" TargetMode="External"/><Relationship Id="rId12" Type="http://schemas.openxmlformats.org/officeDocument/2006/relationships/hyperlink" Target="https://drive.google.com/open?id=0B0YNQ-q0gaoZRGo0NURCXzkyd2s&amp;authuser=0" TargetMode="External"/><Relationship Id="rId33" Type="http://schemas.openxmlformats.org/officeDocument/2006/relationships/hyperlink" Target="https://drive.google.com/open?id=0B-1r2rmO-6OpSkZhc1hBWkJqY28&amp;authuser=0" TargetMode="External"/><Relationship Id="rId108" Type="http://schemas.openxmlformats.org/officeDocument/2006/relationships/hyperlink" Target="https://drive.google.com/open?id=0B-1r2rmO-6OpenEyMGFYWVl0anc&amp;authuser=0" TargetMode="External"/><Relationship Id="rId129" Type="http://schemas.openxmlformats.org/officeDocument/2006/relationships/hyperlink" Target="https://drive.google.com/open?id=0B-1r2rmO-6OpTVFfYzNmenFKeGs&amp;authuser=0" TargetMode="External"/><Relationship Id="rId280" Type="http://schemas.openxmlformats.org/officeDocument/2006/relationships/hyperlink" Target="https://drive.google.com/file/d/1qF1eHaRZ1wLxuwxZ7EEgGZKAG3zHv1fD/view?usp=sharing" TargetMode="External"/><Relationship Id="rId54" Type="http://schemas.openxmlformats.org/officeDocument/2006/relationships/hyperlink" Target="https://drive.google.com/open?id=0B0YNQ-q0gaoZSHZKYXhlZkN0X1k&amp;authuser=0" TargetMode="External"/><Relationship Id="rId75" Type="http://schemas.openxmlformats.org/officeDocument/2006/relationships/hyperlink" Target="https://drive.google.com/open?id=0B0YNQ-q0gaoZbU12OWJuVmNOOEk&amp;authuser=0" TargetMode="External"/><Relationship Id="rId96" Type="http://schemas.openxmlformats.org/officeDocument/2006/relationships/hyperlink" Target="https://drive.google.com/open?id=0B-1r2rmO-6OpUkQ4LVZXcEt6OE0&amp;authuser=0" TargetMode="External"/><Relationship Id="rId140" Type="http://schemas.openxmlformats.org/officeDocument/2006/relationships/hyperlink" Target="https://drive.google.com/open?id=0B-1r2rmO-6OpeXl1Q3ZsV0lCbWM&amp;authuser=0" TargetMode="External"/><Relationship Id="rId161" Type="http://schemas.openxmlformats.org/officeDocument/2006/relationships/hyperlink" Target="https://drive.google.com/open?id=0B-1r2rmO-6OpR3VpTldCWXYtSW8" TargetMode="External"/><Relationship Id="rId182" Type="http://schemas.openxmlformats.org/officeDocument/2006/relationships/hyperlink" Target="https://drive.google.com/open?id=0B-1r2rmO-6Opc1JCRi1BZk9ublk" TargetMode="External"/><Relationship Id="rId217" Type="http://schemas.openxmlformats.org/officeDocument/2006/relationships/hyperlink" Target="https://drive.google.com/open?id=0B-1r2rmO-6OpVTJvQUxIM1p1WWc" TargetMode="External"/><Relationship Id="rId6" Type="http://schemas.openxmlformats.org/officeDocument/2006/relationships/hyperlink" Target="https://drive.google.com/open?id=0B0YNQ-q0gaoZcnYtRlQ2SjhqNG8&amp;authuser=0" TargetMode="External"/><Relationship Id="rId238" Type="http://schemas.openxmlformats.org/officeDocument/2006/relationships/hyperlink" Target="https://drive.google.com/open?id=10vhp58CGCQ-mf-bHSM0J0HI-N9j6cCLh" TargetMode="External"/><Relationship Id="rId259" Type="http://schemas.openxmlformats.org/officeDocument/2006/relationships/hyperlink" Target="https://drive.google.com/file/d/15Fj3yK-z3nfXvnBc4LUFOeOBnOv_-Rm2/view?usp=sharing" TargetMode="External"/><Relationship Id="rId23" Type="http://schemas.openxmlformats.org/officeDocument/2006/relationships/hyperlink" Target="https://drive.google.com/open?id=0B0YNQ-q0gaoZZXNsQWdOSi01R1E&amp;authuser=0" TargetMode="External"/><Relationship Id="rId119" Type="http://schemas.openxmlformats.org/officeDocument/2006/relationships/hyperlink" Target="https://drive.google.com/open?id=0B-1r2rmO-6OpVTVtU3dROVlWcE0&amp;authuser=0" TargetMode="External"/><Relationship Id="rId270" Type="http://schemas.openxmlformats.org/officeDocument/2006/relationships/hyperlink" Target="https://drive.google.com/file/d/15AVckSLVFB_t7BxJJEy-zZddZYesCbv1/view?usp=sharing" TargetMode="External"/><Relationship Id="rId44" Type="http://schemas.openxmlformats.org/officeDocument/2006/relationships/hyperlink" Target="https://drive.google.com/open?id=0B0YNQ-q0gaoZZkc0QndzdnZORzg&amp;authuser=0" TargetMode="External"/><Relationship Id="rId65" Type="http://schemas.openxmlformats.org/officeDocument/2006/relationships/hyperlink" Target="https://drive.google.com/open?id=0B-1r2rmO-6OpNU9yek5LYjFmRWM&amp;authuser=0" TargetMode="External"/><Relationship Id="rId86" Type="http://schemas.openxmlformats.org/officeDocument/2006/relationships/hyperlink" Target="https://drive.google.com/open?id=0B0YNQ-q0gaoZTXkzYlA3WkhIV2s&amp;authuser=0" TargetMode="External"/><Relationship Id="rId130" Type="http://schemas.openxmlformats.org/officeDocument/2006/relationships/hyperlink" Target="https://drive.google.com/open?id=0B-1r2rmO-6OpTWozTWpMZkhUME0&amp;authuser=0" TargetMode="External"/><Relationship Id="rId151" Type="http://schemas.openxmlformats.org/officeDocument/2006/relationships/hyperlink" Target="https://drive.google.com/open?id=0B-1r2rmO-6OpQWhPTlp1MnUyVnM&amp;authuser=0" TargetMode="External"/><Relationship Id="rId172" Type="http://schemas.openxmlformats.org/officeDocument/2006/relationships/hyperlink" Target="https://drive.google.com/open?id=0B-1r2rmO-6OpbXVQZVB3X1ZuSTQ" TargetMode="External"/><Relationship Id="rId193" Type="http://schemas.openxmlformats.org/officeDocument/2006/relationships/hyperlink" Target="https://drive.google.com/open?id=0B-1r2rmO-6OpQkdvM1gwRk5yM1U" TargetMode="External"/><Relationship Id="rId207" Type="http://schemas.openxmlformats.org/officeDocument/2006/relationships/hyperlink" Target="https://drive.google.com/open?id=0B-1r2rmO-6OpSUFFektpTkwxY0U" TargetMode="External"/><Relationship Id="rId228" Type="http://schemas.openxmlformats.org/officeDocument/2006/relationships/hyperlink" Target="https://drive.google.com/open?id=0B-1r2rmO-6Opdk1UN2VyTW9yc3c" TargetMode="External"/><Relationship Id="rId249" Type="http://schemas.openxmlformats.org/officeDocument/2006/relationships/hyperlink" Target="https://drive.google.com/open?id=1gvzKwQJnk1PKHmhNFvSSsN3_LcXjZz5P" TargetMode="External"/><Relationship Id="rId13" Type="http://schemas.openxmlformats.org/officeDocument/2006/relationships/hyperlink" Target="https://drive.google.com/open?id=0B0YNQ-q0gaoZemlPaXhjXzBCT2c&amp;authuser=0" TargetMode="External"/><Relationship Id="rId18" Type="http://schemas.openxmlformats.org/officeDocument/2006/relationships/hyperlink" Target="https://drive.google.com/open?id=0B-1r2rmO-6OpaFRnWG1mT2hkUWM&amp;authuser=0" TargetMode="External"/><Relationship Id="rId39" Type="http://schemas.openxmlformats.org/officeDocument/2006/relationships/hyperlink" Target="https://drive.google.com/open?id=0B0YNQ-q0gaoZR3Y1VVRrRER4RHc&amp;authuser=0" TargetMode="External"/><Relationship Id="rId109" Type="http://schemas.openxmlformats.org/officeDocument/2006/relationships/hyperlink" Target="https://drive.google.com/open?id=0B-1r2rmO-6OpYjBXUU5feXp6Sms&amp;authuser=0" TargetMode="External"/><Relationship Id="rId260" Type="http://schemas.openxmlformats.org/officeDocument/2006/relationships/hyperlink" Target="https://drive.google.com/file/d/1sPLhc2S42jmXhbSqWMRqkX47C8DtH_BA/view?usp=sharing" TargetMode="External"/><Relationship Id="rId265" Type="http://schemas.openxmlformats.org/officeDocument/2006/relationships/hyperlink" Target="https://drive.google.com/file/d/1YNLqJFM07MXqFQ5FvBSsxZxWLpy7d7SV/view?usp=sharing" TargetMode="External"/><Relationship Id="rId281" Type="http://schemas.openxmlformats.org/officeDocument/2006/relationships/printerSettings" Target="../printerSettings/printerSettings1.bin"/><Relationship Id="rId34" Type="http://schemas.openxmlformats.org/officeDocument/2006/relationships/hyperlink" Target="https://drive.google.com/open?id=0B-1r2rmO-6OpNVFBWXBLVTZEUVk&amp;authuser=0" TargetMode="External"/><Relationship Id="rId50" Type="http://schemas.openxmlformats.org/officeDocument/2006/relationships/hyperlink" Target="https://drive.google.com/open?id=0B0YNQ-q0gaoZeHppWTE1VFp3Mlk&amp;authuser=0" TargetMode="External"/><Relationship Id="rId55" Type="http://schemas.openxmlformats.org/officeDocument/2006/relationships/hyperlink" Target="https://drive.google.com/open?id=0B0YNQ-q0gaoZMHFhSlZQNXRLaWc&amp;authuser=0" TargetMode="External"/><Relationship Id="rId76" Type="http://schemas.openxmlformats.org/officeDocument/2006/relationships/hyperlink" Target="https://drive.google.com/open?id=0B0YNQ-q0gaoZdm9oeWNReG1vUFk&amp;authuser=0" TargetMode="External"/><Relationship Id="rId97" Type="http://schemas.openxmlformats.org/officeDocument/2006/relationships/hyperlink" Target="https://drive.google.com/open?id=0B-1r2rmO-6OpaXBxallLTHkzUm8&amp;authuser=0" TargetMode="External"/><Relationship Id="rId104" Type="http://schemas.openxmlformats.org/officeDocument/2006/relationships/hyperlink" Target="https://drive.google.com/open?id=0B-1r2rmO-6OpOXJTWmNLM09BeEk&amp;authuser=0" TargetMode="External"/><Relationship Id="rId120" Type="http://schemas.openxmlformats.org/officeDocument/2006/relationships/hyperlink" Target="https://drive.google.com/open?id=0B0YNQ-q0gaoZWHczSFR4ZzRuUlk&amp;authuser=0" TargetMode="External"/><Relationship Id="rId125" Type="http://schemas.openxmlformats.org/officeDocument/2006/relationships/hyperlink" Target="https://drive.google.com/open?id=0B-1r2rmO-6OpeWtvb0M3Rjh3WW8" TargetMode="External"/><Relationship Id="rId141" Type="http://schemas.openxmlformats.org/officeDocument/2006/relationships/hyperlink" Target="https://drive.google.com/open?id=0B-1r2rmO-6OpTnZ5cFJJQmQ0b00&amp;authuser=0" TargetMode="External"/><Relationship Id="rId146" Type="http://schemas.openxmlformats.org/officeDocument/2006/relationships/hyperlink" Target="https://drive.google.com/open?id=0B-1r2rmO-6OpNzZCUFVOMmxvdkk&amp;authuser=0" TargetMode="External"/><Relationship Id="rId167" Type="http://schemas.openxmlformats.org/officeDocument/2006/relationships/hyperlink" Target="https://drive.google.com/open?id=0B-1r2rmO-6OpNDFveXp0QzlMbkU" TargetMode="External"/><Relationship Id="rId188" Type="http://schemas.openxmlformats.org/officeDocument/2006/relationships/hyperlink" Target="https://drive.google.com/open?id=0B-1r2rmO-6OpdVV6SzZsVUk5dVk" TargetMode="External"/><Relationship Id="rId7" Type="http://schemas.openxmlformats.org/officeDocument/2006/relationships/hyperlink" Target="https://drive.google.com/open?id=0B0YNQ-q0gaoZaUVmaFNzanhqMlE&amp;authuser=0" TargetMode="External"/><Relationship Id="rId71" Type="http://schemas.openxmlformats.org/officeDocument/2006/relationships/hyperlink" Target="https://drive.google.com/open?id=0B-1r2rmO-6OpZkJJQURzT2ZhQjg&amp;authuser=0" TargetMode="External"/><Relationship Id="rId92" Type="http://schemas.openxmlformats.org/officeDocument/2006/relationships/hyperlink" Target="https://drive.google.com/open?id=0B-1r2rmO-6Opa0d5YTRzaElUOVE&amp;authuser=0" TargetMode="External"/><Relationship Id="rId162" Type="http://schemas.openxmlformats.org/officeDocument/2006/relationships/hyperlink" Target="https://drive.google.com/open?id=0B-1r2rmO-6OpZGE5YmdDYXdVQ28" TargetMode="External"/><Relationship Id="rId183" Type="http://schemas.openxmlformats.org/officeDocument/2006/relationships/hyperlink" Target="https://drive.google.com/open?id=0B-1r2rmO-6OpaGtkVGZudndzSEE" TargetMode="External"/><Relationship Id="rId213" Type="http://schemas.openxmlformats.org/officeDocument/2006/relationships/hyperlink" Target="https://drive.google.com/open?id=0B-1r2rmO-6OpMnoxN1hsMmZwbzQ" TargetMode="External"/><Relationship Id="rId218" Type="http://schemas.openxmlformats.org/officeDocument/2006/relationships/hyperlink" Target="https://drive.google.com/open?id=0B-1r2rmO-6OpTUhZRnoxSXE3RXM" TargetMode="External"/><Relationship Id="rId234" Type="http://schemas.openxmlformats.org/officeDocument/2006/relationships/hyperlink" Target="https://drive.google.com/open?id=1R8ROBDY1xSruNvFDdAGs-OPGBmMdCn8i" TargetMode="External"/><Relationship Id="rId239" Type="http://schemas.openxmlformats.org/officeDocument/2006/relationships/hyperlink" Target="https://drive.google.com/open?id=1gGP4zApFKBT4ZTKAT00a4Jh-Baw451cC" TargetMode="External"/><Relationship Id="rId2" Type="http://schemas.openxmlformats.org/officeDocument/2006/relationships/hyperlink" Target="https://drive.google.com/open?id=0B0YNQ-q0gaoZQllnTHZ6akhfVTQ&amp;authuser=0" TargetMode="External"/><Relationship Id="rId29" Type="http://schemas.openxmlformats.org/officeDocument/2006/relationships/hyperlink" Target="https://drive.google.com/open?id=0B0YNQ-q0gaoZR0F4WU5CSG02bEE&amp;authuser=0" TargetMode="External"/><Relationship Id="rId250" Type="http://schemas.openxmlformats.org/officeDocument/2006/relationships/hyperlink" Target="https://drive.google.com/open?id=1pnDwiUjUUJku9Y4F2P8sLOCpmOCTLVC-" TargetMode="External"/><Relationship Id="rId255" Type="http://schemas.openxmlformats.org/officeDocument/2006/relationships/hyperlink" Target="https://drive.google.com/open?id=14AqoBQZIl2NikdzdOtESDSEfblFrgnwC" TargetMode="External"/><Relationship Id="rId271" Type="http://schemas.openxmlformats.org/officeDocument/2006/relationships/hyperlink" Target="https://drive.google.com/file/d/1vmfsolf06vDOhmCwGNIfWkYOoqzwOsUO/view?usp=sharing" TargetMode="External"/><Relationship Id="rId276" Type="http://schemas.openxmlformats.org/officeDocument/2006/relationships/hyperlink" Target="https://drive.google.com/file/d/1uQ6e8g6YCFN39YeMqXRH53hHphDTY9qG/view?usp=sharing" TargetMode="External"/><Relationship Id="rId24" Type="http://schemas.openxmlformats.org/officeDocument/2006/relationships/hyperlink" Target="https://drive.google.com/open?id=0B0YNQ-q0gaoZRXlDMFBEYThJcnM&amp;authuser=0" TargetMode="External"/><Relationship Id="rId40" Type="http://schemas.openxmlformats.org/officeDocument/2006/relationships/hyperlink" Target="https://drive.google.com/open?id=0B0YNQ-q0gaoZd3FIOV9LSzFqVmc&amp;authuser=0" TargetMode="External"/><Relationship Id="rId45" Type="http://schemas.openxmlformats.org/officeDocument/2006/relationships/hyperlink" Target="https://drive.google.com/open?id=0B0YNQ-q0gaoZcVpkNDlMSkhKYXM&amp;authuser=0" TargetMode="External"/><Relationship Id="rId66" Type="http://schemas.openxmlformats.org/officeDocument/2006/relationships/hyperlink" Target="https://drive.google.com/open?id=0B-1r2rmO-6OpN2lhY3NJVFdfdFE&amp;authuser=0" TargetMode="External"/><Relationship Id="rId87" Type="http://schemas.openxmlformats.org/officeDocument/2006/relationships/hyperlink" Target="https://drive.google.com/open?id=0B0YNQ-q0gaoZcy1hSVlIRDExdlk&amp;authuser=0" TargetMode="External"/><Relationship Id="rId110" Type="http://schemas.openxmlformats.org/officeDocument/2006/relationships/hyperlink" Target="https://drive.google.com/open?id=0B-1r2rmO-6OpN3FjRl9fUGpNOVU&amp;authuser=0" TargetMode="External"/><Relationship Id="rId115" Type="http://schemas.openxmlformats.org/officeDocument/2006/relationships/hyperlink" Target="https://drive.google.com/open?id=0B4w4nGpkzOhvaHJvMEZfNXdvYlk&amp;authuser=0" TargetMode="External"/><Relationship Id="rId131" Type="http://schemas.openxmlformats.org/officeDocument/2006/relationships/hyperlink" Target="https://drive.google.com/open?id=0B-1r2rmO-6OpY21LOWZBckQ0aWs&amp;authuser=0" TargetMode="External"/><Relationship Id="rId136" Type="http://schemas.openxmlformats.org/officeDocument/2006/relationships/hyperlink" Target="https://drive.google.com/open?id=0B-1r2rmO-6OpV0ZaZzhxalNQNnM&amp;authuser=0" TargetMode="External"/><Relationship Id="rId157" Type="http://schemas.openxmlformats.org/officeDocument/2006/relationships/hyperlink" Target="https://drive.google.com/open?id=0B-1r2rmO-6OpNVhiMFlnalNnb28&amp;authuser=0" TargetMode="External"/><Relationship Id="rId178" Type="http://schemas.openxmlformats.org/officeDocument/2006/relationships/hyperlink" Target="https://drive.google.com/open?id=0B-1r2rmO-6OpWGEzMEhNa2xWMUU" TargetMode="External"/><Relationship Id="rId61" Type="http://schemas.openxmlformats.org/officeDocument/2006/relationships/hyperlink" Target="https://drive.google.com/open?id=0B0YNQ-q0gaoZWmtBQVVlUHRNckE&amp;authuser=0" TargetMode="External"/><Relationship Id="rId82" Type="http://schemas.openxmlformats.org/officeDocument/2006/relationships/hyperlink" Target="https://drive.google.com/open?id=0B0YNQ-q0gaoZSkR6QjR0Q3RXdkU&amp;authuser=0" TargetMode="External"/><Relationship Id="rId152" Type="http://schemas.openxmlformats.org/officeDocument/2006/relationships/hyperlink" Target="https://drive.google.com/open?id=0B-1r2rmO-6OpTnBaU0ZlVDlEQjA&amp;authuser=0" TargetMode="External"/><Relationship Id="rId173" Type="http://schemas.openxmlformats.org/officeDocument/2006/relationships/hyperlink" Target="https://drive.google.com/open?id=0B-1r2rmO-6OpQWVsTlVfY1Y0QkE" TargetMode="External"/><Relationship Id="rId194" Type="http://schemas.openxmlformats.org/officeDocument/2006/relationships/hyperlink" Target="https://drive.google.com/open?id=0B-1r2rmO-6OpemZVZmw4MENKaFk" TargetMode="External"/><Relationship Id="rId199" Type="http://schemas.openxmlformats.org/officeDocument/2006/relationships/hyperlink" Target="https://drive.google.com/open?id=0B-1r2rmO-6Opc2dmQ1l5MU1IbDA" TargetMode="External"/><Relationship Id="rId203" Type="http://schemas.openxmlformats.org/officeDocument/2006/relationships/hyperlink" Target="https://drive.google.com/open?id=0B-1r2rmO-6OpblBYTTRSRmxMUm8" TargetMode="External"/><Relationship Id="rId208" Type="http://schemas.openxmlformats.org/officeDocument/2006/relationships/hyperlink" Target="https://drive.google.com/open?id=0B-1r2rmO-6OpR2hfRmVlakxlNGs" TargetMode="External"/><Relationship Id="rId229" Type="http://schemas.openxmlformats.org/officeDocument/2006/relationships/hyperlink" Target="https://drive.google.com/open?id=0B-1r2rmO-6OpWlVBUjE5ZHVlZmc" TargetMode="External"/><Relationship Id="rId19" Type="http://schemas.openxmlformats.org/officeDocument/2006/relationships/hyperlink" Target="https://drive.google.com/open?id=0B0YNQ-q0gaoZNjNfMzUyRXpFZXM&amp;authuser=0" TargetMode="External"/><Relationship Id="rId224" Type="http://schemas.openxmlformats.org/officeDocument/2006/relationships/hyperlink" Target="https://drive.google.com/open?id=0B-1r2rmO-6OpZFB4S3hZeGtRd1U" TargetMode="External"/><Relationship Id="rId240" Type="http://schemas.openxmlformats.org/officeDocument/2006/relationships/hyperlink" Target="https://drive.google.com/open?id=17bTf5_7VUXOiuDiayUGM0x3DwBnM_X9B" TargetMode="External"/><Relationship Id="rId245" Type="http://schemas.openxmlformats.org/officeDocument/2006/relationships/hyperlink" Target="https://drive.google.com/open?id=1RATPOm9vFOQUbG0StdDNkPuYyje4bFXd" TargetMode="External"/><Relationship Id="rId261" Type="http://schemas.openxmlformats.org/officeDocument/2006/relationships/hyperlink" Target="https://drive.google.com/file/d/1yGqeSs4QgQfFfBhks6DM27zlOwQI7c1h/view?usp=sharing" TargetMode="External"/><Relationship Id="rId266" Type="http://schemas.openxmlformats.org/officeDocument/2006/relationships/hyperlink" Target="https://drive.google.com/file/d/1kO_AtxaJc0-nJl3-s98BYTOZpxvNCPQD/view?usp=sharing" TargetMode="External"/><Relationship Id="rId14" Type="http://schemas.openxmlformats.org/officeDocument/2006/relationships/hyperlink" Target="https://drive.google.com/open?id=0B0YNQ-q0gaoZNXFtM1R3eXBEbFU&amp;authuser=0" TargetMode="External"/><Relationship Id="rId30" Type="http://schemas.openxmlformats.org/officeDocument/2006/relationships/hyperlink" Target="https://drive.google.com/open?id=0B0YNQ-q0gaoZZVhTQWpMZ2V3Slk&amp;authuser=0" TargetMode="External"/><Relationship Id="rId35" Type="http://schemas.openxmlformats.org/officeDocument/2006/relationships/hyperlink" Target="https://drive.google.com/open?id=0B-1r2rmO-6OpNE5YblRqQUlvRDg&amp;authuser=0" TargetMode="External"/><Relationship Id="rId56" Type="http://schemas.openxmlformats.org/officeDocument/2006/relationships/hyperlink" Target="https://drive.google.com/open?id=0B0YNQ-q0gaoZSzBzRUJPS1JUajg&amp;authuser=0" TargetMode="External"/><Relationship Id="rId77" Type="http://schemas.openxmlformats.org/officeDocument/2006/relationships/hyperlink" Target="https://drive.google.com/open?id=0B0YNQ-q0gaoZdXN5RmxqaTlsTDg&amp;authuser=0" TargetMode="External"/><Relationship Id="rId100" Type="http://schemas.openxmlformats.org/officeDocument/2006/relationships/hyperlink" Target="https://drive.google.com/open?id=0B-1r2rmO-6Opcm1mYkNnUVJXX3c&amp;authuser=0" TargetMode="External"/><Relationship Id="rId105" Type="http://schemas.openxmlformats.org/officeDocument/2006/relationships/hyperlink" Target="https://drive.google.com/open?id=0B-1r2rmO-6Opay1Jdm5GQTBJTUk&amp;authuser=0" TargetMode="External"/><Relationship Id="rId126" Type="http://schemas.openxmlformats.org/officeDocument/2006/relationships/hyperlink" Target="https://drive.google.com/open?id=0B-1r2rmO-6OpZkpod1lYOGdNemc&amp;authuser=0" TargetMode="External"/><Relationship Id="rId147" Type="http://schemas.openxmlformats.org/officeDocument/2006/relationships/hyperlink" Target="https://drive.google.com/open?id=0B-1r2rmO-6OpYWlCc2JVU2FpRU0&amp;authuser=0" TargetMode="External"/><Relationship Id="rId168" Type="http://schemas.openxmlformats.org/officeDocument/2006/relationships/hyperlink" Target="https://drive.google.com/open?id=0B-1r2rmO-6OpdGJaVktkNGswcEk" TargetMode="External"/><Relationship Id="rId282" Type="http://schemas.openxmlformats.org/officeDocument/2006/relationships/vmlDrawing" Target="../drawings/vmlDrawing1.vml"/><Relationship Id="rId8" Type="http://schemas.openxmlformats.org/officeDocument/2006/relationships/hyperlink" Target="https://drive.google.com/open?id=0B0YNQ-q0gaoZNUlQX1N1V19LMTg&amp;authuser=0" TargetMode="External"/><Relationship Id="rId51" Type="http://schemas.openxmlformats.org/officeDocument/2006/relationships/hyperlink" Target="https://drive.google.com/open?id=0B__EtHboE9J_bVhUc3loNm5lYnc&amp;authuser=0" TargetMode="External"/><Relationship Id="rId72" Type="http://schemas.openxmlformats.org/officeDocument/2006/relationships/hyperlink" Target="https://drive.google.com/open?id=0B__EtHboE9J_bkg0d1UwNHM1RkE&amp;authuser=0" TargetMode="External"/><Relationship Id="rId93" Type="http://schemas.openxmlformats.org/officeDocument/2006/relationships/hyperlink" Target="https://drive.google.com/open?id=0B-1r2rmO-6OpNzNMVmxqYkF1QUU&amp;authuser=0" TargetMode="External"/><Relationship Id="rId98" Type="http://schemas.openxmlformats.org/officeDocument/2006/relationships/hyperlink" Target="https://drive.google.com/open?id=0B-1r2rmO-6OpVUVfeWF4ZTUyelU&amp;authuser=0" TargetMode="External"/><Relationship Id="rId121" Type="http://schemas.openxmlformats.org/officeDocument/2006/relationships/hyperlink" Target="https://drive.google.com/open?id=0B-1r2rmO-6OpSTFFZ2ZmSklsWVE&amp;authuser=0" TargetMode="External"/><Relationship Id="rId142" Type="http://schemas.openxmlformats.org/officeDocument/2006/relationships/hyperlink" Target="https://drive.google.com/open?id=0B-1r2rmO-6OpME9fX3BHcHBCT2s&amp;authuser=0" TargetMode="External"/><Relationship Id="rId163" Type="http://schemas.openxmlformats.org/officeDocument/2006/relationships/hyperlink" Target="https://drive.google.com/open?id=0B-1r2rmO-6OpWjBtRllsWlpIaUE" TargetMode="External"/><Relationship Id="rId184" Type="http://schemas.openxmlformats.org/officeDocument/2006/relationships/hyperlink" Target="https://drive.google.com/open?id=0B-1r2rmO-6OpLWpGUGpJeXJDLXM" TargetMode="External"/><Relationship Id="rId189" Type="http://schemas.openxmlformats.org/officeDocument/2006/relationships/hyperlink" Target="https://drive.google.com/open?id=0B-1r2rmO-6OpY2R4OWtxeDcyeUU" TargetMode="External"/><Relationship Id="rId219" Type="http://schemas.openxmlformats.org/officeDocument/2006/relationships/hyperlink" Target="https://drive.google.com/open?id=0B-1r2rmO-6OpWDZhcHAya2tndVk" TargetMode="External"/><Relationship Id="rId3" Type="http://schemas.openxmlformats.org/officeDocument/2006/relationships/hyperlink" Target="https://drive.google.com/open?id=0B0YNQ-q0gaoZTFhZb3l2azZYMFU&amp;authuser=0" TargetMode="External"/><Relationship Id="rId214" Type="http://schemas.openxmlformats.org/officeDocument/2006/relationships/hyperlink" Target="https://drive.google.com/open?id=0B-1r2rmO-6OpS25iM3l4MVFJaVE" TargetMode="External"/><Relationship Id="rId230" Type="http://schemas.openxmlformats.org/officeDocument/2006/relationships/hyperlink" Target="https://drive.google.com/open?id=0B-1r2rmO-6OpUUs1Q2JfTDlfb28" TargetMode="External"/><Relationship Id="rId235" Type="http://schemas.openxmlformats.org/officeDocument/2006/relationships/hyperlink" Target="https://drive.google.com/open?id=1moINBuDpZ_OgN1D3SeGrxIkfy_7nWuOr" TargetMode="External"/><Relationship Id="rId251" Type="http://schemas.openxmlformats.org/officeDocument/2006/relationships/hyperlink" Target="https://drive.google.com/open?id=1paiiGT1tfakHUqNkv_0WWPiDVWRCd8bf" TargetMode="External"/><Relationship Id="rId256" Type="http://schemas.openxmlformats.org/officeDocument/2006/relationships/hyperlink" Target="https://drive.google.com/open?id=1AejRQuD-lYnWT6boj0dByYzIVUMKE0Cw" TargetMode="External"/><Relationship Id="rId277" Type="http://schemas.openxmlformats.org/officeDocument/2006/relationships/hyperlink" Target="https://drive.google.com/file/d/1Yj5f-tM_M7Wj-dfyTFIw15dA6XUnoVsG/view?usp=sharing" TargetMode="External"/><Relationship Id="rId25" Type="http://schemas.openxmlformats.org/officeDocument/2006/relationships/hyperlink" Target="https://drive.google.com/open?id=0B0YNQ-q0gaoZMTQ2ZTloOW5FTms&amp;authuser=0" TargetMode="External"/><Relationship Id="rId46" Type="http://schemas.openxmlformats.org/officeDocument/2006/relationships/hyperlink" Target="https://drive.google.com/open?id=0B0YNQ-q0gaoZSzFVcG83ZmRJdDg&amp;authuser=0" TargetMode="External"/><Relationship Id="rId67" Type="http://schemas.openxmlformats.org/officeDocument/2006/relationships/hyperlink" Target="https://drive.google.com/open?id=0B-1r2rmO-6OpVnlUOElLTDlwbXM&amp;authuser=0" TargetMode="External"/><Relationship Id="rId116" Type="http://schemas.openxmlformats.org/officeDocument/2006/relationships/hyperlink" Target="https://drive.google.com/open?id=0B0YNQ-q0gaoZRFFmSU9RNUlIXzQ&amp;authuser=0" TargetMode="External"/><Relationship Id="rId137" Type="http://schemas.openxmlformats.org/officeDocument/2006/relationships/hyperlink" Target="https://drive.google.com/open?id=0B-1r2rmO-6OpcjdjSFNNeWpyYWc&amp;authuser=0" TargetMode="External"/><Relationship Id="rId158" Type="http://schemas.openxmlformats.org/officeDocument/2006/relationships/hyperlink" Target="https://drive.google.com/open?id=0B-1r2rmO-6OpS1JEY1lHU0Q2c1U&amp;authuser=0" TargetMode="External"/><Relationship Id="rId272" Type="http://schemas.openxmlformats.org/officeDocument/2006/relationships/hyperlink" Target="https://drive.google.com/file/d/1Bj3fHWk1SB8HbMLm1wTWqQbsJt6s4sXq/view?usp=sharing" TargetMode="External"/><Relationship Id="rId20" Type="http://schemas.openxmlformats.org/officeDocument/2006/relationships/hyperlink" Target="https://drive.google.com/open?id=0B0YNQ-q0gaoZRTZoUzNNTHAtN28&amp;authuser=0" TargetMode="External"/><Relationship Id="rId41" Type="http://schemas.openxmlformats.org/officeDocument/2006/relationships/hyperlink" Target="https://drive.google.com/open?id=0B0YNQ-q0gaoZeUpONENOSFA4QTQ&amp;authuser=0" TargetMode="External"/><Relationship Id="rId62" Type="http://schemas.openxmlformats.org/officeDocument/2006/relationships/hyperlink" Target="https://drive.google.com/open?id=0B0YNQ-q0gaoZQmt1b1ByWDZOSXc&amp;authuser=0" TargetMode="External"/><Relationship Id="rId83" Type="http://schemas.openxmlformats.org/officeDocument/2006/relationships/hyperlink" Target="https://drive.google.com/open?id=0B0YNQ-q0gaoZVFFBZDRkc0JzLUk&amp;authuser=0" TargetMode="External"/><Relationship Id="rId88" Type="http://schemas.openxmlformats.org/officeDocument/2006/relationships/hyperlink" Target="https://drive.google.com/open?id=0B0YNQ-q0gaoZT3BoYmNaOFZSMjA&amp;authuser=0" TargetMode="External"/><Relationship Id="rId111" Type="http://schemas.openxmlformats.org/officeDocument/2006/relationships/hyperlink" Target="https://drive.google.com/open?id=0B-1r2rmO-6OpNGEzWkJVMFp4ZlE&amp;authuser=0" TargetMode="External"/><Relationship Id="rId132" Type="http://schemas.openxmlformats.org/officeDocument/2006/relationships/hyperlink" Target="https://drive.google.com/open?id=0B-1r2rmO-6OpX2lZM3JNRUxEaVE&amp;authuser=0" TargetMode="External"/><Relationship Id="rId153" Type="http://schemas.openxmlformats.org/officeDocument/2006/relationships/hyperlink" Target="https://drive.google.com/open?id=0B-1r2rmO-6OpZjVMOU1BR3FfWUk&amp;authuser=0" TargetMode="External"/><Relationship Id="rId174" Type="http://schemas.openxmlformats.org/officeDocument/2006/relationships/hyperlink" Target="https://drive.google.com/open?id=0B-1r2rmO-6Opb2xSd0VaX3BwY3M" TargetMode="External"/><Relationship Id="rId179" Type="http://schemas.openxmlformats.org/officeDocument/2006/relationships/hyperlink" Target="https://drive.google.com/open?id=0B-1r2rmO-6OpYjN3MHplWG9BV00" TargetMode="External"/><Relationship Id="rId195" Type="http://schemas.openxmlformats.org/officeDocument/2006/relationships/hyperlink" Target="https://drive.google.com/open?id=0B-1r2rmO-6OpNTNoS1c4MmlJTUU" TargetMode="External"/><Relationship Id="rId209" Type="http://schemas.openxmlformats.org/officeDocument/2006/relationships/hyperlink" Target="https://drive.google.com/open?id=0B-1r2rmO-6Opb0FEV09hbVJ0SzA" TargetMode="External"/><Relationship Id="rId190" Type="http://schemas.openxmlformats.org/officeDocument/2006/relationships/hyperlink" Target="https://drive.google.com/open?id=0B-1r2rmO-6Opdk5CWTBnVnFhZGs" TargetMode="External"/><Relationship Id="rId204" Type="http://schemas.openxmlformats.org/officeDocument/2006/relationships/hyperlink" Target="https://drive.google.com/open?id=0B-1r2rmO-6OpVm1sdmZhZjRzR1U" TargetMode="External"/><Relationship Id="rId220" Type="http://schemas.openxmlformats.org/officeDocument/2006/relationships/hyperlink" Target="https://drive.google.com/open?id=0B-1r2rmO-6OpbXlGY0hXUldzd2c" TargetMode="External"/><Relationship Id="rId225" Type="http://schemas.openxmlformats.org/officeDocument/2006/relationships/hyperlink" Target="https://drive.google.com/open?id=0B-1r2rmO-6OpTlRFSzl6QUx3M3M" TargetMode="External"/><Relationship Id="rId241" Type="http://schemas.openxmlformats.org/officeDocument/2006/relationships/hyperlink" Target="https://drive.google.com/open?id=1UEhPl2j5ramvKf6WeqSbNc_fCuwool-b" TargetMode="External"/><Relationship Id="rId246" Type="http://schemas.openxmlformats.org/officeDocument/2006/relationships/hyperlink" Target="https://drive.google.com/open?id=1gOz2uB55XGnWeNw-H-3O4OegmPzIpTyG" TargetMode="External"/><Relationship Id="rId267" Type="http://schemas.openxmlformats.org/officeDocument/2006/relationships/hyperlink" Target="https://drive.google.com/file/d/1mWLk7FQyTcs4Vpr7UomNdEgmFr9mcZ9N/view?usp=sharing" TargetMode="External"/><Relationship Id="rId15" Type="http://schemas.openxmlformats.org/officeDocument/2006/relationships/hyperlink" Target="https://drive.google.com/open?id=0B0YNQ-q0gaoZRjVjRUlqQ0RKem8&amp;authuser=0" TargetMode="External"/><Relationship Id="rId36" Type="http://schemas.openxmlformats.org/officeDocument/2006/relationships/hyperlink" Target="https://drive.google.com/open?id=0B-1r2rmO-6OpaVZZWm56WnhqMmc&amp;authuser=0" TargetMode="External"/><Relationship Id="rId57" Type="http://schemas.openxmlformats.org/officeDocument/2006/relationships/hyperlink" Target="https://drive.google.com/open?id=0B0YNQ-q0gaoZMXdXZmNoZWRkUjA&amp;authuser=0" TargetMode="External"/><Relationship Id="rId106" Type="http://schemas.openxmlformats.org/officeDocument/2006/relationships/hyperlink" Target="https://drive.google.com/open?id=0B-1r2rmO-6OpVWhpcGpCRHpVeXM&amp;authuser=0" TargetMode="External"/><Relationship Id="rId127" Type="http://schemas.openxmlformats.org/officeDocument/2006/relationships/hyperlink" Target="https://drive.google.com/open?id=0B-1r2rmO-6OpaDE1Vk5hclM1YXc&amp;authuser=0" TargetMode="External"/><Relationship Id="rId262" Type="http://schemas.openxmlformats.org/officeDocument/2006/relationships/hyperlink" Target="https://drive.google.com/file/d/1OOB1Dk4KUVQhy-8-MSzoHXWWGGLD_z1T/view?usp=sharing" TargetMode="External"/><Relationship Id="rId283" Type="http://schemas.openxmlformats.org/officeDocument/2006/relationships/comments" Target="../comments1.xml"/><Relationship Id="rId10" Type="http://schemas.openxmlformats.org/officeDocument/2006/relationships/hyperlink" Target="https://drive.google.com/open?id=0B0YNQ-q0gaoZcTNlR3pHTDdXdmM&amp;authuser=0" TargetMode="External"/><Relationship Id="rId31" Type="http://schemas.openxmlformats.org/officeDocument/2006/relationships/hyperlink" Target="https://drive.google.com/open?id=0B0YNQ-q0gaoZOHpINFJ1OWZZaE0&amp;authuser=0" TargetMode="External"/><Relationship Id="rId52" Type="http://schemas.openxmlformats.org/officeDocument/2006/relationships/hyperlink" Target="https://drive.google.com/open?id=0B__EtHboE9J_QVc5SmxZVVNGbEE&amp;authuser=0" TargetMode="External"/><Relationship Id="rId73" Type="http://schemas.openxmlformats.org/officeDocument/2006/relationships/hyperlink" Target="https://drive.google.com/open?id=0B0YNQ-q0gaoZQ0tMaGViTXo5MXc&amp;authuser=0" TargetMode="External"/><Relationship Id="rId78" Type="http://schemas.openxmlformats.org/officeDocument/2006/relationships/hyperlink" Target="https://drive.google.com/open?id=0B0YNQ-q0gaoZbGstaXNRSlVoNU0&amp;authuser=0" TargetMode="External"/><Relationship Id="rId94" Type="http://schemas.openxmlformats.org/officeDocument/2006/relationships/hyperlink" Target="https://drive.google.com/open?id=0B-1r2rmO-6OpOUhRbXhuUDlXQTg&amp;authuser=0" TargetMode="External"/><Relationship Id="rId99" Type="http://schemas.openxmlformats.org/officeDocument/2006/relationships/hyperlink" Target="https://drive.google.com/open?id=0B-1r2rmO-6OpeHFBd0ltYVA4NFU&amp;authuser=0" TargetMode="External"/><Relationship Id="rId101" Type="http://schemas.openxmlformats.org/officeDocument/2006/relationships/hyperlink" Target="https://drive.google.com/open?id=0B-1r2rmO-6OpWldxVWxqbTgwek0&amp;authuser=0" TargetMode="External"/><Relationship Id="rId122" Type="http://schemas.openxmlformats.org/officeDocument/2006/relationships/hyperlink" Target="https://drive.google.com/open?id=0B-1r2rmO-6OpYUtJOUNjNU1ZNEU&amp;authuser=0" TargetMode="External"/><Relationship Id="rId143" Type="http://schemas.openxmlformats.org/officeDocument/2006/relationships/hyperlink" Target="https://drive.google.com/open?id=0B-1r2rmO-6OpX2hkWi1hOHdmNmM&amp;authuser=0" TargetMode="External"/><Relationship Id="rId148" Type="http://schemas.openxmlformats.org/officeDocument/2006/relationships/hyperlink" Target="https://drive.google.com/open?id=0B-1r2rmO-6OpTUNEVXEzTUNVUUk&amp;authuser=0" TargetMode="External"/><Relationship Id="rId164" Type="http://schemas.openxmlformats.org/officeDocument/2006/relationships/hyperlink" Target="https://drive.google.com/open?id=0B-1r2rmO-6OpdWRlNDdxTkRCcDg" TargetMode="External"/><Relationship Id="rId169" Type="http://schemas.openxmlformats.org/officeDocument/2006/relationships/hyperlink" Target="https://drive.google.com/open?id=0B-1r2rmO-6OpYlZGV2dSVjlZejQ" TargetMode="External"/><Relationship Id="rId185" Type="http://schemas.openxmlformats.org/officeDocument/2006/relationships/hyperlink" Target="https://drive.google.com/open?id=0B-1r2rmO-6OpNjF3cHdhTnZ3a28" TargetMode="External"/><Relationship Id="rId4" Type="http://schemas.openxmlformats.org/officeDocument/2006/relationships/hyperlink" Target="https://drive.google.com/open?id=0B__EtHboE9J_ZjhSNnVPZ1hXakk&amp;authuser=0" TargetMode="External"/><Relationship Id="rId9" Type="http://schemas.openxmlformats.org/officeDocument/2006/relationships/hyperlink" Target="https://drive.google.com/open?id=0B0YNQ-q0gaoZNmtvUUdpbnVxdGc&amp;authuser=0" TargetMode="External"/><Relationship Id="rId180" Type="http://schemas.openxmlformats.org/officeDocument/2006/relationships/hyperlink" Target="https://drive.google.com/open?id=0B-1r2rmO-6Opam1qNjY3Sy1zQzg" TargetMode="External"/><Relationship Id="rId210" Type="http://schemas.openxmlformats.org/officeDocument/2006/relationships/hyperlink" Target="https://drive.google.com/open?id=0B-1r2rmO-6OpYW85VmhIOFc5YTg" TargetMode="External"/><Relationship Id="rId215" Type="http://schemas.openxmlformats.org/officeDocument/2006/relationships/hyperlink" Target="https://drive.google.com/open?id=0B-1r2rmO-6OpczZGdmstdXljOEE" TargetMode="External"/><Relationship Id="rId236" Type="http://schemas.openxmlformats.org/officeDocument/2006/relationships/hyperlink" Target="https://drive.google.com/open?id=10MNRIFYSoh7DrQcW5eCU3WRDxCx_kb-q" TargetMode="External"/><Relationship Id="rId257" Type="http://schemas.openxmlformats.org/officeDocument/2006/relationships/hyperlink" Target="https://drive.google.com/open?id=1tKXwy4pN0rxpU8-TB_BGkDR523okdk_J" TargetMode="External"/><Relationship Id="rId278" Type="http://schemas.openxmlformats.org/officeDocument/2006/relationships/hyperlink" Target="https://drive.google.com/file/d/1aLjCf53D8CKYYp9aLSAYNolgtx2Sq8fd/view?usp=sharing" TargetMode="External"/><Relationship Id="rId26" Type="http://schemas.openxmlformats.org/officeDocument/2006/relationships/hyperlink" Target="https://drive.google.com/open?id=0B0YNQ-q0gaoZNWE4MEN6ci1RUG8&amp;authuser=0" TargetMode="External"/><Relationship Id="rId231" Type="http://schemas.openxmlformats.org/officeDocument/2006/relationships/hyperlink" Target="https://drive.google.com/open?id=0B-1r2rmO-6OpNFQ2YldDa3p1YTg" TargetMode="External"/><Relationship Id="rId252" Type="http://schemas.openxmlformats.org/officeDocument/2006/relationships/hyperlink" Target="https://drive.google.com/open?id=1v9bKaI5y4mcwbzr5pOI-WfcoyvIvWX2L" TargetMode="External"/><Relationship Id="rId273" Type="http://schemas.openxmlformats.org/officeDocument/2006/relationships/hyperlink" Target="https://drive.google.com/file/d/1hA7eGLrpj5VQXbt1npPeViyHyHKnN6En/view?usp=sharing" TargetMode="External"/><Relationship Id="rId47" Type="http://schemas.openxmlformats.org/officeDocument/2006/relationships/hyperlink" Target="https://drive.google.com/open?id=0B0YNQ-q0gaoZZ2l4UlYtQ3U1ekU&amp;authuser=0" TargetMode="External"/><Relationship Id="rId68" Type="http://schemas.openxmlformats.org/officeDocument/2006/relationships/hyperlink" Target="https://drive.google.com/open?id=0B-1r2rmO-6OpYV9yVHZ4X2lKREE&amp;authuser=0" TargetMode="External"/><Relationship Id="rId89" Type="http://schemas.openxmlformats.org/officeDocument/2006/relationships/hyperlink" Target="https://drive.google.com/open?id=0B__EtHboE9J_QlAtN1Rud1NCWms&amp;authuser=0" TargetMode="External"/><Relationship Id="rId112" Type="http://schemas.openxmlformats.org/officeDocument/2006/relationships/hyperlink" Target="https://drive.google.com/open?id=0B0YNQ-q0gaoZTjJYQ01BbHo2N0U&amp;authuser=0" TargetMode="External"/><Relationship Id="rId133" Type="http://schemas.openxmlformats.org/officeDocument/2006/relationships/hyperlink" Target="https://drive.google.com/open?id=0B-1r2rmO-6OpdUJacGo4bzFQZ3c&amp;authuser=0" TargetMode="External"/><Relationship Id="rId154" Type="http://schemas.openxmlformats.org/officeDocument/2006/relationships/hyperlink" Target="https://drive.google.com/open?id=0B-1r2rmO-6OpTGJiM3hIV0p1TFk&amp;authuser=0" TargetMode="External"/><Relationship Id="rId175" Type="http://schemas.openxmlformats.org/officeDocument/2006/relationships/hyperlink" Target="https://drive.google.com/open?id=0B-1r2rmO-6OpQXRYdFZKeWdpeVE" TargetMode="External"/><Relationship Id="rId196" Type="http://schemas.openxmlformats.org/officeDocument/2006/relationships/hyperlink" Target="https://drive.google.com/open?id=0B-1r2rmO-6OpaWRxOXB4UkZiZlk" TargetMode="External"/><Relationship Id="rId200" Type="http://schemas.openxmlformats.org/officeDocument/2006/relationships/hyperlink" Target="https://drive.google.com/open?id=0B-1r2rmO-6OpRXpHN2NaWk40YWc" TargetMode="External"/><Relationship Id="rId16" Type="http://schemas.openxmlformats.org/officeDocument/2006/relationships/hyperlink" Target="https://drive.google.com/open?id=0B0YNQ-q0gaoZa3IxcFpsaW9fTzg&amp;authuser=0" TargetMode="External"/><Relationship Id="rId221" Type="http://schemas.openxmlformats.org/officeDocument/2006/relationships/hyperlink" Target="https://drive.google.com/open?id=0B-1r2rmO-6Opb2hNNjlUbkJtU00" TargetMode="External"/><Relationship Id="rId242" Type="http://schemas.openxmlformats.org/officeDocument/2006/relationships/hyperlink" Target="https://drive.google.com/open?id=1V6OwqOy4RelkA6ixbVrjAKM9NMmVap-F" TargetMode="External"/><Relationship Id="rId263" Type="http://schemas.openxmlformats.org/officeDocument/2006/relationships/hyperlink" Target="https://drive.google.com/file/d/1lIfThbFgAmxV4G_yJ_rYLt4h1kLDf2-h/view?usp=sharing" TargetMode="External"/><Relationship Id="rId37" Type="http://schemas.openxmlformats.org/officeDocument/2006/relationships/hyperlink" Target="https://drive.google.com/open?id=0B0YNQ-q0gaoZS3BFTHZoZEc5Mkk&amp;authuser=0" TargetMode="External"/><Relationship Id="rId58" Type="http://schemas.openxmlformats.org/officeDocument/2006/relationships/hyperlink" Target="https://drive.google.com/open?id=0B0YNQ-q0gaoZS1Y1UU1NUjdraDA&amp;authuser=0" TargetMode="External"/><Relationship Id="rId79" Type="http://schemas.openxmlformats.org/officeDocument/2006/relationships/hyperlink" Target="https://drive.google.com/open?id=0B0YNQ-q0gaoZWGlsRzQ3ZlZPOU0&amp;authuser=0" TargetMode="External"/><Relationship Id="rId102" Type="http://schemas.openxmlformats.org/officeDocument/2006/relationships/hyperlink" Target="https://drive.google.com/open?id=0B-1r2rmO-6OpelJpemJXMk1BWG8&amp;authuser=0" TargetMode="External"/><Relationship Id="rId123" Type="http://schemas.openxmlformats.org/officeDocument/2006/relationships/hyperlink" Target="https://drive.google.com/open?id=0B-1r2rmO-6OpYnZLSXpoT2JWMHM&amp;authuser=0" TargetMode="External"/><Relationship Id="rId144" Type="http://schemas.openxmlformats.org/officeDocument/2006/relationships/hyperlink" Target="https://drive.google.com/open?id=0B-1r2rmO-6OpYVFfa2RHOFFPeEE&amp;authuser=0" TargetMode="External"/><Relationship Id="rId90" Type="http://schemas.openxmlformats.org/officeDocument/2006/relationships/hyperlink" Target="https://drive.google.com/open?id=0B__EtHboE9J_dDMzb3pLU2I5Nnc&amp;authuser=0" TargetMode="External"/><Relationship Id="rId165" Type="http://schemas.openxmlformats.org/officeDocument/2006/relationships/hyperlink" Target="https://drive.google.com/open?id=0B-1r2rmO-6OpS0xZYzdhRjlGYk0" TargetMode="External"/><Relationship Id="rId186" Type="http://schemas.openxmlformats.org/officeDocument/2006/relationships/hyperlink" Target="https://drive.google.com/open?id=0B-1r2rmO-6OpLVhvNUFtY0xFeEU" TargetMode="External"/><Relationship Id="rId211" Type="http://schemas.openxmlformats.org/officeDocument/2006/relationships/hyperlink" Target="https://drive.google.com/open?id=0B-1r2rmO-6OpSlhoWThKMllkbWs" TargetMode="External"/><Relationship Id="rId232" Type="http://schemas.openxmlformats.org/officeDocument/2006/relationships/hyperlink" Target="https://drive.google.com/open?id=0B-1r2rmO-6Opc2FWRGpyVkxKaGM" TargetMode="External"/><Relationship Id="rId253" Type="http://schemas.openxmlformats.org/officeDocument/2006/relationships/hyperlink" Target="https://drive.google.com/open?id=15ZZbB4LX0r73ksSZa4PydXn99he1etQU" TargetMode="External"/><Relationship Id="rId274" Type="http://schemas.openxmlformats.org/officeDocument/2006/relationships/hyperlink" Target="https://drive.google.com/file/d/1rE0TDbh-zG-YsGX2kHo97NhAanWzWQOC/view?usp=sharing" TargetMode="External"/><Relationship Id="rId27" Type="http://schemas.openxmlformats.org/officeDocument/2006/relationships/hyperlink" Target="https://drive.google.com/open?id=0B-1r2rmO-6OpeDd1T2d1ZU9IOG8&amp;authuser=0" TargetMode="External"/><Relationship Id="rId48" Type="http://schemas.openxmlformats.org/officeDocument/2006/relationships/hyperlink" Target="https://drive.google.com/open?id=0B0YNQ-q0gaoZRzhCNlVVdjdaeDQ&amp;authuser=0" TargetMode="External"/><Relationship Id="rId69" Type="http://schemas.openxmlformats.org/officeDocument/2006/relationships/hyperlink" Target="https://drive.google.com/open?id=0B__EtHboE9J_ekNIZTdEdUN6SE0&amp;authuser=0" TargetMode="External"/><Relationship Id="rId113" Type="http://schemas.openxmlformats.org/officeDocument/2006/relationships/hyperlink" Target="https://drive.google.com/open?id=0B0YNQ-q0gaoZbXBEc1FjMVlnVWM&amp;authuser=0" TargetMode="External"/><Relationship Id="rId134" Type="http://schemas.openxmlformats.org/officeDocument/2006/relationships/hyperlink" Target="https://drive.google.com/open?id=0B-1r2rmO-6Opc1M0RFdJcFlXQjQ&amp;authuser=0" TargetMode="External"/><Relationship Id="rId80" Type="http://schemas.openxmlformats.org/officeDocument/2006/relationships/hyperlink" Target="https://drive.google.com/open?id=0B0YNQ-q0gaoZYTQyZU01SVJHZ0E&amp;authuser=0" TargetMode="External"/><Relationship Id="rId155" Type="http://schemas.openxmlformats.org/officeDocument/2006/relationships/hyperlink" Target="https://drive.google.com/open?id=0B-1r2rmO-6OpeGxrdl9zWG9OYTA&amp;authuser=0" TargetMode="External"/><Relationship Id="rId176" Type="http://schemas.openxmlformats.org/officeDocument/2006/relationships/hyperlink" Target="https://drive.google.com/open?id=0B-1r2rmO-6OpeC1hN1JqYjJvcTg" TargetMode="External"/><Relationship Id="rId197" Type="http://schemas.openxmlformats.org/officeDocument/2006/relationships/hyperlink" Target="https://drive.google.com/open?id=0B-1r2rmO-6OpTDRWQ21YVG5UWlE" TargetMode="External"/><Relationship Id="rId201" Type="http://schemas.openxmlformats.org/officeDocument/2006/relationships/hyperlink" Target="https://drive.google.com/open?id=0B-1r2rmO-6OpdUYwcGtIa3hYek0" TargetMode="External"/><Relationship Id="rId222" Type="http://schemas.openxmlformats.org/officeDocument/2006/relationships/hyperlink" Target="https://drive.google.com/open?id=0B-1r2rmO-6OpbzJsZkplZldZUnc" TargetMode="External"/><Relationship Id="rId243" Type="http://schemas.openxmlformats.org/officeDocument/2006/relationships/hyperlink" Target="https://drive.google.com/open?id=1sAioVeZsS3o5dCUgwG5dWT4_QY5VUGz1" TargetMode="External"/><Relationship Id="rId264" Type="http://schemas.openxmlformats.org/officeDocument/2006/relationships/hyperlink" Target="https://drive.google.com/file/d/16DPMu5YxPVbB7ns49O4i6AeSwfwrKiWa/view?usp=sharing" TargetMode="External"/><Relationship Id="rId17" Type="http://schemas.openxmlformats.org/officeDocument/2006/relationships/hyperlink" Target="https://drive.google.com/open?id=0B0YNQ-q0gaoZQ0RteU1GV1NIaGM&amp;authuser=0" TargetMode="External"/><Relationship Id="rId38" Type="http://schemas.openxmlformats.org/officeDocument/2006/relationships/hyperlink" Target="https://drive.google.com/open?id=0B0YNQ-q0gaoZS2Q5cjlxdGxYVXM&amp;authuser=0" TargetMode="External"/><Relationship Id="rId59" Type="http://schemas.openxmlformats.org/officeDocument/2006/relationships/hyperlink" Target="https://drive.google.com/open?id=0B0YNQ-q0gaoZRU5OYTVveVJiMDQ&amp;authuser=0" TargetMode="External"/><Relationship Id="rId103" Type="http://schemas.openxmlformats.org/officeDocument/2006/relationships/hyperlink" Target="https://drive.google.com/open?id=0B-1r2rmO-6OpYlllTUVIRXg1OHM&amp;authuser=0" TargetMode="External"/><Relationship Id="rId124" Type="http://schemas.openxmlformats.org/officeDocument/2006/relationships/hyperlink" Target="https://drive.google.com/open?id=0B-1r2rmO-6OpYU81b2E4bG1ELVk&amp;authuser=0" TargetMode="External"/><Relationship Id="rId70" Type="http://schemas.openxmlformats.org/officeDocument/2006/relationships/hyperlink" Target="https://drive.google.com/open?id=0B-1r2rmO-6OpckYxMFVqb04teEE&amp;authuser=0" TargetMode="External"/><Relationship Id="rId91" Type="http://schemas.openxmlformats.org/officeDocument/2006/relationships/hyperlink" Target="https://drive.google.com/open?id=0B0YNQ-q0gaoZZmxNNkdtOXZDSVE&amp;authuser=0" TargetMode="External"/><Relationship Id="rId145" Type="http://schemas.openxmlformats.org/officeDocument/2006/relationships/hyperlink" Target="https://drive.google.com/open?id=0B0YNQ-q0gaoZT2dUVzBfbjBXX2c&amp;authuser=0" TargetMode="External"/><Relationship Id="rId166" Type="http://schemas.openxmlformats.org/officeDocument/2006/relationships/hyperlink" Target="https://drive.google.com/open?id=0B-1r2rmO-6Opa0std0FtNE9RSHc" TargetMode="External"/><Relationship Id="rId187" Type="http://schemas.openxmlformats.org/officeDocument/2006/relationships/hyperlink" Target="https://drive.google.com/open?id=0B-1r2rmO-6OpajJ4ODRyMkNLZnM" TargetMode="External"/><Relationship Id="rId1" Type="http://schemas.openxmlformats.org/officeDocument/2006/relationships/hyperlink" Target="https://drive.google.com/open?id=0B-1r2rmO-6OpaVhmLXBGNmxkR0k&amp;authuser=0" TargetMode="External"/><Relationship Id="rId212" Type="http://schemas.openxmlformats.org/officeDocument/2006/relationships/hyperlink" Target="https://drive.google.com/open?id=0B-1r2rmO-6OpSktfSVR2V3d1dlk" TargetMode="External"/><Relationship Id="rId233" Type="http://schemas.openxmlformats.org/officeDocument/2006/relationships/hyperlink" Target="https://drive.google.com/open?id=1cBPVo0_lNOItRBcJNdnXMfM_bESi2BQs" TargetMode="External"/><Relationship Id="rId254" Type="http://schemas.openxmlformats.org/officeDocument/2006/relationships/hyperlink" Target="https://drive.google.com/open?id=1DhMgDypXL9Mx4vqtJJerCGDKy4rU5X8X" TargetMode="External"/><Relationship Id="rId28" Type="http://schemas.openxmlformats.org/officeDocument/2006/relationships/hyperlink" Target="https://drive.google.com/open?id=0B0YNQ-q0gaoZWXBGektGdmFZdjA&amp;authuser=0" TargetMode="External"/><Relationship Id="rId49" Type="http://schemas.openxmlformats.org/officeDocument/2006/relationships/hyperlink" Target="https://drive.google.com/open?id=0B__EtHboE9J_eU9RWm04V1BTVE0&amp;authuser=0" TargetMode="External"/><Relationship Id="rId114" Type="http://schemas.openxmlformats.org/officeDocument/2006/relationships/hyperlink" Target="https://drive.google.com/open?id=0B0YNQ-q0gaoZVElha01DQUhJTUk&amp;authuser=0" TargetMode="External"/><Relationship Id="rId275" Type="http://schemas.openxmlformats.org/officeDocument/2006/relationships/hyperlink" Target="https://drive.google.com/file/d/17Kpg1HE1dqOnKh7TYageJhAEKo45FL8b/view?usp=sharing" TargetMode="External"/><Relationship Id="rId60" Type="http://schemas.openxmlformats.org/officeDocument/2006/relationships/hyperlink" Target="https://drive.google.com/open?id=0B0YNQ-q0gaoZT1I3azdIcDJtRkE&amp;authuser=0" TargetMode="External"/><Relationship Id="rId81" Type="http://schemas.openxmlformats.org/officeDocument/2006/relationships/hyperlink" Target="https://drive.google.com/open?id=0B0YNQ-q0gaoZcmVOTUFHb2VCdDQ&amp;authuser=0" TargetMode="External"/><Relationship Id="rId135" Type="http://schemas.openxmlformats.org/officeDocument/2006/relationships/hyperlink" Target="https://drive.google.com/open?id=0B-1r2rmO-6OpelduX3NCVHVxRFE&amp;authuser=0" TargetMode="External"/><Relationship Id="rId156" Type="http://schemas.openxmlformats.org/officeDocument/2006/relationships/hyperlink" Target="https://drive.google.com/open?id=0B-1r2rmO-6OpQ01DZGlXa3o2ZUE&amp;authuser=0" TargetMode="External"/><Relationship Id="rId177" Type="http://schemas.openxmlformats.org/officeDocument/2006/relationships/hyperlink" Target="https://drive.google.com/open?id=0B-1r2rmO-6OpWmdFWDJHQ1ZGbG8" TargetMode="External"/><Relationship Id="rId198" Type="http://schemas.openxmlformats.org/officeDocument/2006/relationships/hyperlink" Target="https://drive.google.com/open?id=0B-1r2rmO-6OpYTIxV0JJZ2ZxVnc" TargetMode="External"/><Relationship Id="rId202" Type="http://schemas.openxmlformats.org/officeDocument/2006/relationships/hyperlink" Target="https://drive.google.com/open?id=0B-1r2rmO-6OpYlRmenIxVkNWMG8" TargetMode="External"/><Relationship Id="rId223" Type="http://schemas.openxmlformats.org/officeDocument/2006/relationships/hyperlink" Target="https://drive.google.com/open?id=0B-1r2rmO-6OpWEZFbnBtNDRBTEk" TargetMode="External"/><Relationship Id="rId244" Type="http://schemas.openxmlformats.org/officeDocument/2006/relationships/hyperlink" Target="https://drive.google.com/open?id=1IYMVVEcxaReSoUlrwBkKlzdHNBawE3bo"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hyperlink" Target="http://www.worldatlas.com/webimage/countrys/africa/mg.htm" TargetMode="External"/><Relationship Id="rId21" Type="http://schemas.openxmlformats.org/officeDocument/2006/relationships/hyperlink" Target="http://www.worldatlas.com/webimage/countrys/asia/biot.htm" TargetMode="External"/><Relationship Id="rId42" Type="http://schemas.openxmlformats.org/officeDocument/2006/relationships/hyperlink" Target="http://www.worldatlas.com/webimage/countrys/africa/ci.htm" TargetMode="External"/><Relationship Id="rId63" Type="http://schemas.openxmlformats.org/officeDocument/2006/relationships/hyperlink" Target="http://www.worldatlas.com/webimage/countrys/europe/fr.htm" TargetMode="External"/><Relationship Id="rId84" Type="http://schemas.openxmlformats.org/officeDocument/2006/relationships/hyperlink" Target="http://www.worldatlas.com/webimage/countrys/europe/va.htm" TargetMode="External"/><Relationship Id="rId138" Type="http://schemas.openxmlformats.org/officeDocument/2006/relationships/hyperlink" Target="http://www.worldatlas.com/webimage/countrys/africa/na.htm" TargetMode="External"/><Relationship Id="rId159" Type="http://schemas.openxmlformats.org/officeDocument/2006/relationships/hyperlink" Target="http://www.worldatlas.com/webimage/countrys/asia/ph.htm" TargetMode="External"/><Relationship Id="rId170" Type="http://schemas.openxmlformats.org/officeDocument/2006/relationships/hyperlink" Target="http://www.worldatlas.com/webimage/countrys/asia/tj.htm" TargetMode="External"/><Relationship Id="rId191" Type="http://schemas.openxmlformats.org/officeDocument/2006/relationships/hyperlink" Target="http://www.worldatlas.com/webimage/countrys/asia/uz.htm" TargetMode="External"/><Relationship Id="rId205" Type="http://schemas.openxmlformats.org/officeDocument/2006/relationships/hyperlink" Target="http://www.worldatlas.com/webimage/countrys/asia/sa.htm" TargetMode="External"/><Relationship Id="rId226" Type="http://schemas.openxmlformats.org/officeDocument/2006/relationships/hyperlink" Target="http://www.worldatlas.com/webimage/countrys/asia/sy.htm" TargetMode="External"/><Relationship Id="rId107" Type="http://schemas.openxmlformats.org/officeDocument/2006/relationships/hyperlink" Target="http://www.worldatlas.com/webimage/countrys/europe/lv.htm" TargetMode="External"/><Relationship Id="rId11" Type="http://schemas.openxmlformats.org/officeDocument/2006/relationships/hyperlink" Target="http://www.worldatlas.com/webimage/countrys/europe/be.htm" TargetMode="External"/><Relationship Id="rId32" Type="http://schemas.openxmlformats.org/officeDocument/2006/relationships/hyperlink" Target="http://www.worldatlas.com/webimage/countrys/samerica/cl.htm" TargetMode="External"/><Relationship Id="rId53" Type="http://schemas.openxmlformats.org/officeDocument/2006/relationships/hyperlink" Target="http://www.worldatlas.com/webimage/countrys/africa/eg.htm" TargetMode="External"/><Relationship Id="rId74" Type="http://schemas.openxmlformats.org/officeDocument/2006/relationships/hyperlink" Target="http://www.worldatlas.com/webimage/countrys/namerica/gl.htm" TargetMode="External"/><Relationship Id="rId128" Type="http://schemas.openxmlformats.org/officeDocument/2006/relationships/hyperlink" Target="http://www.worldatlas.com/webimage/countrys/namerica/mx.htm" TargetMode="External"/><Relationship Id="rId149" Type="http://schemas.openxmlformats.org/officeDocument/2006/relationships/hyperlink" Target="http://www.worldatlas.com/webimage/countrys/oceania/nf.htm" TargetMode="External"/><Relationship Id="rId5" Type="http://schemas.openxmlformats.org/officeDocument/2006/relationships/hyperlink" Target="http://www.worldatlas.com/webimage/countrys/europe/az.htm" TargetMode="External"/><Relationship Id="rId95" Type="http://schemas.openxmlformats.org/officeDocument/2006/relationships/hyperlink" Target="http://www.worldatlas.com/webimage/countrys/europe/it.htm" TargetMode="External"/><Relationship Id="rId160" Type="http://schemas.openxmlformats.org/officeDocument/2006/relationships/hyperlink" Target="http://www.worldatlas.com/webimage/countrys/oceania/pn.htm" TargetMode="External"/><Relationship Id="rId181" Type="http://schemas.openxmlformats.org/officeDocument/2006/relationships/hyperlink" Target="http://www.worldatlas.com/webimage/countrys/oceania/tv.htm" TargetMode="External"/><Relationship Id="rId216" Type="http://schemas.openxmlformats.org/officeDocument/2006/relationships/hyperlink" Target="http://www.worldatlas.com/webimage/countrys/africa/ss.htm" TargetMode="External"/><Relationship Id="rId211" Type="http://schemas.openxmlformats.org/officeDocument/2006/relationships/hyperlink" Target="http://www.worldatlas.com/webimage/countrys/europe/sk.htm" TargetMode="External"/><Relationship Id="rId22" Type="http://schemas.openxmlformats.org/officeDocument/2006/relationships/hyperlink" Target="http://www.worldatlas.com/webimage/countrys/asia/bn.htm" TargetMode="External"/><Relationship Id="rId27" Type="http://schemas.openxmlformats.org/officeDocument/2006/relationships/hyperlink" Target="http://www.worldatlas.com/webimage/countrys/africa/cm.htm" TargetMode="External"/><Relationship Id="rId43" Type="http://schemas.openxmlformats.org/officeDocument/2006/relationships/hyperlink" Target="http://www.worldatlas.com/webimage/countrys/europe/hr.htm" TargetMode="External"/><Relationship Id="rId48" Type="http://schemas.openxmlformats.org/officeDocument/2006/relationships/hyperlink" Target="http://www.worldatlas.com/webimage/countrys/africa/dj.htm" TargetMode="External"/><Relationship Id="rId64" Type="http://schemas.openxmlformats.org/officeDocument/2006/relationships/hyperlink" Target="http://www.worldatlas.com/webimage/countrys/europe/fr.htm" TargetMode="External"/><Relationship Id="rId69" Type="http://schemas.openxmlformats.org/officeDocument/2006/relationships/hyperlink" Target="http://www.worldatlas.com/webimage/countrys/europe/ge.htm" TargetMode="External"/><Relationship Id="rId113" Type="http://schemas.openxmlformats.org/officeDocument/2006/relationships/hyperlink" Target="http://www.worldatlas.com/webimage/countrys/europe/lt.htm" TargetMode="External"/><Relationship Id="rId118" Type="http://schemas.openxmlformats.org/officeDocument/2006/relationships/hyperlink" Target="http://www.worldatlas.com/webimage/countrys/africa/mw.htm" TargetMode="External"/><Relationship Id="rId134" Type="http://schemas.openxmlformats.org/officeDocument/2006/relationships/hyperlink" Target="http://www.worldatlas.com/header_final/search.html?q=MONTSERRAT" TargetMode="External"/><Relationship Id="rId139" Type="http://schemas.openxmlformats.org/officeDocument/2006/relationships/hyperlink" Target="http://www.worldatlas.com/webimage/countrys/oceania/nr.htm" TargetMode="External"/><Relationship Id="rId80" Type="http://schemas.openxmlformats.org/officeDocument/2006/relationships/hyperlink" Target="http://www.worldatlas.com/webimage/countrys/africa/gw.htm" TargetMode="External"/><Relationship Id="rId85" Type="http://schemas.openxmlformats.org/officeDocument/2006/relationships/hyperlink" Target="http://www.worldatlas.com/webimage/countrys/namerica/camerica/hn.htm" TargetMode="External"/><Relationship Id="rId150" Type="http://schemas.openxmlformats.org/officeDocument/2006/relationships/hyperlink" Target="http://www.worldatlas.com/webimage/countrys/oceania/mp.htm" TargetMode="External"/><Relationship Id="rId155" Type="http://schemas.openxmlformats.org/officeDocument/2006/relationships/hyperlink" Target="http://www.worldatlas.com/webimage/countrys/namerica/camerica/pa.htm" TargetMode="External"/><Relationship Id="rId171" Type="http://schemas.openxmlformats.org/officeDocument/2006/relationships/hyperlink" Target="http://www.worldatlas.com/webimage/countrys/africa/tz.htm" TargetMode="External"/><Relationship Id="rId176" Type="http://schemas.openxmlformats.org/officeDocument/2006/relationships/hyperlink" Target="http://www.worldatlas.com/webimage/countrys/namerica/caribb/tt.htm" TargetMode="External"/><Relationship Id="rId192" Type="http://schemas.openxmlformats.org/officeDocument/2006/relationships/hyperlink" Target="http://www.worldatlas.com/webimage/countrys/namerica/caribb/vg.htm" TargetMode="External"/><Relationship Id="rId197" Type="http://schemas.openxmlformats.org/officeDocument/2006/relationships/hyperlink" Target="http://www.worldatlas.com/webimage/countrys/africa/zm.htm" TargetMode="External"/><Relationship Id="rId206" Type="http://schemas.openxmlformats.org/officeDocument/2006/relationships/hyperlink" Target="http://www.worldatlas.com/webimage/countrys/africa/sn.htm" TargetMode="External"/><Relationship Id="rId201" Type="http://schemas.openxmlformats.org/officeDocument/2006/relationships/hyperlink" Target="http://www.worldatlas.com/webimage/countrys/namerica/caribb/vc.htm" TargetMode="External"/><Relationship Id="rId222" Type="http://schemas.openxmlformats.org/officeDocument/2006/relationships/hyperlink" Target="http://www.worldatlas.com/webimage/countrys/samerica/sr.htm" TargetMode="External"/><Relationship Id="rId12" Type="http://schemas.openxmlformats.org/officeDocument/2006/relationships/hyperlink" Target="http://www.worldatlas.com/webimage/countrys/namerica/camerica/bz.htm" TargetMode="External"/><Relationship Id="rId17" Type="http://schemas.openxmlformats.org/officeDocument/2006/relationships/hyperlink" Target="http://www.worldatlas.com/webimage/countrys/europe/ba.htm" TargetMode="External"/><Relationship Id="rId33" Type="http://schemas.openxmlformats.org/officeDocument/2006/relationships/hyperlink" Target="http://www.worldatlas.com/webimage/countrys/asia/cn.htm" TargetMode="External"/><Relationship Id="rId38" Type="http://schemas.openxmlformats.org/officeDocument/2006/relationships/hyperlink" Target="http://www.worldatlas.com/webimage/countrys/africa/cg.htm" TargetMode="External"/><Relationship Id="rId59" Type="http://schemas.openxmlformats.org/officeDocument/2006/relationships/hyperlink" Target="http://www.worldatlas.com/webimage/countrys/samerica/fk.htm" TargetMode="External"/><Relationship Id="rId103" Type="http://schemas.openxmlformats.org/officeDocument/2006/relationships/hyperlink" Target="http://www.worldatlas.com/webimage/countrys/asia/kr.htm" TargetMode="External"/><Relationship Id="rId108" Type="http://schemas.openxmlformats.org/officeDocument/2006/relationships/hyperlink" Target="http://www.worldatlas.com/webimage/countrys/asia/lb.htm" TargetMode="External"/><Relationship Id="rId124" Type="http://schemas.openxmlformats.org/officeDocument/2006/relationships/hyperlink" Target="http://www.worldatlas.com/webimage/countrys/namerica/caribb/martnque.htm" TargetMode="External"/><Relationship Id="rId129" Type="http://schemas.openxmlformats.org/officeDocument/2006/relationships/hyperlink" Target="http://www.worldatlas.com/webimage/countrys/oceania/fm.htm" TargetMode="External"/><Relationship Id="rId54" Type="http://schemas.openxmlformats.org/officeDocument/2006/relationships/hyperlink" Target="http://www.worldatlas.com/webimage/countrys/namerica/camerica/sv.htm" TargetMode="External"/><Relationship Id="rId70" Type="http://schemas.openxmlformats.org/officeDocument/2006/relationships/hyperlink" Target="http://www.worldatlas.com/webimage/countrys/europe/de.htm" TargetMode="External"/><Relationship Id="rId75" Type="http://schemas.openxmlformats.org/officeDocument/2006/relationships/hyperlink" Target="http://www.worldatlas.com/webimage/countrys/namerica/caribb/gd.htm" TargetMode="External"/><Relationship Id="rId91" Type="http://schemas.openxmlformats.org/officeDocument/2006/relationships/hyperlink" Target="http://www.worldatlas.com/webimage/countrys/asia/ir.htm" TargetMode="External"/><Relationship Id="rId96" Type="http://schemas.openxmlformats.org/officeDocument/2006/relationships/hyperlink" Target="http://www.worldatlas.com/webimage/countrys/namerica/caribb/jm.htm" TargetMode="External"/><Relationship Id="rId140" Type="http://schemas.openxmlformats.org/officeDocument/2006/relationships/hyperlink" Target="http://www.worldatlas.com/webimage/countrys/asia/np.htm" TargetMode="External"/><Relationship Id="rId145" Type="http://schemas.openxmlformats.org/officeDocument/2006/relationships/hyperlink" Target="http://www.worldatlas.com/webimage/countrys/namerica/camerica/ni.htm" TargetMode="External"/><Relationship Id="rId161" Type="http://schemas.openxmlformats.org/officeDocument/2006/relationships/hyperlink" Target="http://www.worldatlas.com/webimage/countrys/europe/pl.htm" TargetMode="External"/><Relationship Id="rId166" Type="http://schemas.openxmlformats.org/officeDocument/2006/relationships/hyperlink" Target="http://www.worldatlas.com/webimage/countrys/europe/no.htm" TargetMode="External"/><Relationship Id="rId182" Type="http://schemas.openxmlformats.org/officeDocument/2006/relationships/hyperlink" Target="http://www.worldatlas.com/webimage/countrys/africa/ug.htm" TargetMode="External"/><Relationship Id="rId187" Type="http://schemas.openxmlformats.org/officeDocument/2006/relationships/hyperlink" Target="http://www.worldatlas.com/webimage/countrys/samerica/uy.htm" TargetMode="External"/><Relationship Id="rId217" Type="http://schemas.openxmlformats.org/officeDocument/2006/relationships/hyperlink" Target="http://www.worldatlas.com/webimage/countrys/europe/es.htm" TargetMode="External"/><Relationship Id="rId1" Type="http://schemas.openxmlformats.org/officeDocument/2006/relationships/hyperlink" Target="http://www.worldatlas.com/webimage/countrys/europe/am.htm" TargetMode="External"/><Relationship Id="rId6" Type="http://schemas.openxmlformats.org/officeDocument/2006/relationships/hyperlink" Target="http://www.worldatlas.com/webimage/countrys/namerica/caribb/bs.htm" TargetMode="External"/><Relationship Id="rId212" Type="http://schemas.openxmlformats.org/officeDocument/2006/relationships/hyperlink" Target="http://www.worldatlas.com/webimage/countrys/europe/si.htm" TargetMode="External"/><Relationship Id="rId23" Type="http://schemas.openxmlformats.org/officeDocument/2006/relationships/hyperlink" Target="http://www.worldatlas.com/webimage/countrys/europe/bg.htm" TargetMode="External"/><Relationship Id="rId28" Type="http://schemas.openxmlformats.org/officeDocument/2006/relationships/hyperlink" Target="http://www.worldatlas.com/webimage/countrys/namerica/ca.htm" TargetMode="External"/><Relationship Id="rId49" Type="http://schemas.openxmlformats.org/officeDocument/2006/relationships/hyperlink" Target="http://www.worldatlas.com/webimage/countrys/namerica/caribb/dm.htm" TargetMode="External"/><Relationship Id="rId114" Type="http://schemas.openxmlformats.org/officeDocument/2006/relationships/hyperlink" Target="http://www.worldatlas.com/webimage/countrys/europe/lu.htm" TargetMode="External"/><Relationship Id="rId119" Type="http://schemas.openxmlformats.org/officeDocument/2006/relationships/hyperlink" Target="http://www.worldatlas.com/webimage/countrys/asia/my.htm" TargetMode="External"/><Relationship Id="rId44" Type="http://schemas.openxmlformats.org/officeDocument/2006/relationships/hyperlink" Target="http://www.worldatlas.com/webimage/countrys/namerica/caribb/cu.htm" TargetMode="External"/><Relationship Id="rId60" Type="http://schemas.openxmlformats.org/officeDocument/2006/relationships/hyperlink" Target="http://www.worldatlas.com/webimage/countrys/europe/faeroe.htm" TargetMode="External"/><Relationship Id="rId65" Type="http://schemas.openxmlformats.org/officeDocument/2006/relationships/hyperlink" Target="http://www.worldatlas.com/webimage/countrys/samerica/gf.htm" TargetMode="External"/><Relationship Id="rId81" Type="http://schemas.openxmlformats.org/officeDocument/2006/relationships/hyperlink" Target="http://www.worldatlas.com/webimage/countrys/samerica/gy.htm" TargetMode="External"/><Relationship Id="rId86" Type="http://schemas.openxmlformats.org/officeDocument/2006/relationships/hyperlink" Target="http://www.worldatlas.com/webimage/countrys/asia/hk.htm" TargetMode="External"/><Relationship Id="rId130" Type="http://schemas.openxmlformats.org/officeDocument/2006/relationships/hyperlink" Target="http://www.worldatlas.com/webimage/countrys/europe/md.htm" TargetMode="External"/><Relationship Id="rId135" Type="http://schemas.openxmlformats.org/officeDocument/2006/relationships/hyperlink" Target="http://www.worldatlas.com/webimage/countrys/africa/ma.htm" TargetMode="External"/><Relationship Id="rId151" Type="http://schemas.openxmlformats.org/officeDocument/2006/relationships/hyperlink" Target="http://www.worldatlas.com/webimage/countrys/europe/no.htm" TargetMode="External"/><Relationship Id="rId156" Type="http://schemas.openxmlformats.org/officeDocument/2006/relationships/hyperlink" Target="http://www.worldatlas.com/webimage/countrys/oceania/pg.htm" TargetMode="External"/><Relationship Id="rId177" Type="http://schemas.openxmlformats.org/officeDocument/2006/relationships/hyperlink" Target="http://www.worldatlas.com/webimage/countrys/africa/tn.htm" TargetMode="External"/><Relationship Id="rId198" Type="http://schemas.openxmlformats.org/officeDocument/2006/relationships/hyperlink" Target="http://www.worldatlas.com/webimage/countrys/africa/zw.htm" TargetMode="External"/><Relationship Id="rId172" Type="http://schemas.openxmlformats.org/officeDocument/2006/relationships/hyperlink" Target="http://www.worldatlas.com/webimage/countrys/asia/th.htm" TargetMode="External"/><Relationship Id="rId193" Type="http://schemas.openxmlformats.org/officeDocument/2006/relationships/hyperlink" Target="http://www.worldatlas.com/webimage/countrys/namerica/caribb/vi.htm" TargetMode="External"/><Relationship Id="rId202" Type="http://schemas.openxmlformats.org/officeDocument/2006/relationships/hyperlink" Target="http://www.worldatlas.com/webimage/countrys/oceania/ws.htm" TargetMode="External"/><Relationship Id="rId207" Type="http://schemas.openxmlformats.org/officeDocument/2006/relationships/hyperlink" Target="http://www.worldatlas.com/webimage/countrys/europe/rs.htm" TargetMode="External"/><Relationship Id="rId223" Type="http://schemas.openxmlformats.org/officeDocument/2006/relationships/hyperlink" Target="http://www.worldatlas.com/webimage/countrys/africa/sz.htm" TargetMode="External"/><Relationship Id="rId13" Type="http://schemas.openxmlformats.org/officeDocument/2006/relationships/hyperlink" Target="http://www.worldatlas.com/webimage/countrys/africa/bj.htm" TargetMode="External"/><Relationship Id="rId18" Type="http://schemas.openxmlformats.org/officeDocument/2006/relationships/hyperlink" Target="http://www.worldatlas.com/webimage/countrys/africa/bw.htm" TargetMode="External"/><Relationship Id="rId39" Type="http://schemas.openxmlformats.org/officeDocument/2006/relationships/hyperlink" Target="http://www.worldatlas.com/webimage/countrys/africa/cd.htm" TargetMode="External"/><Relationship Id="rId109" Type="http://schemas.openxmlformats.org/officeDocument/2006/relationships/hyperlink" Target="http://www.worldatlas.com/webimage/countrys/africa/ls.htm" TargetMode="External"/><Relationship Id="rId34" Type="http://schemas.openxmlformats.org/officeDocument/2006/relationships/hyperlink" Target="http://www.worldatlas.com/webimage/countrys/islands/indian/xmas.htm" TargetMode="External"/><Relationship Id="rId50" Type="http://schemas.openxmlformats.org/officeDocument/2006/relationships/hyperlink" Target="http://www.worldatlas.com/webimage/countrys/namerica/caribb/do.htm" TargetMode="External"/><Relationship Id="rId55" Type="http://schemas.openxmlformats.org/officeDocument/2006/relationships/hyperlink" Target="http://www.worldatlas.com/webimage/countrys/africa/GQ.htm" TargetMode="External"/><Relationship Id="rId76" Type="http://schemas.openxmlformats.org/officeDocument/2006/relationships/hyperlink" Target="http://www.worldatlas.com/webimage/countrys/namerica/caribb/gp.htm" TargetMode="External"/><Relationship Id="rId97" Type="http://schemas.openxmlformats.org/officeDocument/2006/relationships/hyperlink" Target="mailto:legal@worldatlas.com" TargetMode="External"/><Relationship Id="rId104" Type="http://schemas.openxmlformats.org/officeDocument/2006/relationships/hyperlink" Target="http://www.worldatlas.com/webimage/countrys/asia/kw.htm" TargetMode="External"/><Relationship Id="rId120" Type="http://schemas.openxmlformats.org/officeDocument/2006/relationships/hyperlink" Target="http://www.worldatlas.com/webimage/countrys/asia/mv.htm" TargetMode="External"/><Relationship Id="rId125" Type="http://schemas.openxmlformats.org/officeDocument/2006/relationships/hyperlink" Target="http://www.worldatlas.com/webimage/countrys/africa/mr.htm" TargetMode="External"/><Relationship Id="rId141" Type="http://schemas.openxmlformats.org/officeDocument/2006/relationships/hyperlink" Target="http://www.worldatlas.com/webimage/countrys/europe/nl.htm" TargetMode="External"/><Relationship Id="rId146" Type="http://schemas.openxmlformats.org/officeDocument/2006/relationships/hyperlink" Target="http://www.worldatlas.com/webimage/countrys/africa/ne.htm" TargetMode="External"/><Relationship Id="rId167" Type="http://schemas.openxmlformats.org/officeDocument/2006/relationships/hyperlink" Target="http://www.worldatlas.com/webimage/countrys/europe/eur.htm" TargetMode="External"/><Relationship Id="rId188" Type="http://schemas.openxmlformats.org/officeDocument/2006/relationships/hyperlink" Target="http://www.worldatlas.com/webimage/countrys/asia/uz.htm" TargetMode="External"/><Relationship Id="rId7" Type="http://schemas.openxmlformats.org/officeDocument/2006/relationships/hyperlink" Target="http://www.worldatlas.com/webimage/countrys/asia/bh.htm" TargetMode="External"/><Relationship Id="rId71" Type="http://schemas.openxmlformats.org/officeDocument/2006/relationships/hyperlink" Target="http://www.worldatlas.com/webimage/countrys/africa/gh.htm" TargetMode="External"/><Relationship Id="rId92" Type="http://schemas.openxmlformats.org/officeDocument/2006/relationships/hyperlink" Target="http://www.worldatlas.com/webimage/countrys/asia/iq.htm" TargetMode="External"/><Relationship Id="rId162" Type="http://schemas.openxmlformats.org/officeDocument/2006/relationships/hyperlink" Target="http://www.worldatlas.com/webimage/countrys/europe/pt.htm" TargetMode="External"/><Relationship Id="rId183" Type="http://schemas.openxmlformats.org/officeDocument/2006/relationships/hyperlink" Target="http://www.worldatlas.com/webimage/countrys/europe/ua.htm" TargetMode="External"/><Relationship Id="rId213" Type="http://schemas.openxmlformats.org/officeDocument/2006/relationships/hyperlink" Target="http://www.worldatlas.com/webimage/countrys/oceania/sb.htm" TargetMode="External"/><Relationship Id="rId218" Type="http://schemas.openxmlformats.org/officeDocument/2006/relationships/hyperlink" Target="http://www.worldatlas.com/webimage/countrys/asia/lk.htm" TargetMode="External"/><Relationship Id="rId2" Type="http://schemas.openxmlformats.org/officeDocument/2006/relationships/hyperlink" Target="http://www.worldatlas.com/webimage/countrys/namerica/caribb/aw.htm" TargetMode="External"/><Relationship Id="rId29" Type="http://schemas.openxmlformats.org/officeDocument/2006/relationships/hyperlink" Target="http://www.worldatlas.com/webimage/countrys/africa/cv.htm" TargetMode="External"/><Relationship Id="rId24" Type="http://schemas.openxmlformats.org/officeDocument/2006/relationships/hyperlink" Target="http://www.worldatlas.com/webimage/countrys/africa/bf.htm" TargetMode="External"/><Relationship Id="rId40" Type="http://schemas.openxmlformats.org/officeDocument/2006/relationships/hyperlink" Target="http://www.worldatlas.com/webimage/countrys/oceania/ck.htm" TargetMode="External"/><Relationship Id="rId45" Type="http://schemas.openxmlformats.org/officeDocument/2006/relationships/hyperlink" Target="http://www.worldatlas.com/webimage/countrys/europe/cy.htm" TargetMode="External"/><Relationship Id="rId66" Type="http://schemas.openxmlformats.org/officeDocument/2006/relationships/hyperlink" Target="http://www.worldatlas.com/webimage/countrys/oceania/pf.htm" TargetMode="External"/><Relationship Id="rId87" Type="http://schemas.openxmlformats.org/officeDocument/2006/relationships/hyperlink" Target="http://www.worldatlas.com/webimage/countrys/europe/hu.htm" TargetMode="External"/><Relationship Id="rId110" Type="http://schemas.openxmlformats.org/officeDocument/2006/relationships/hyperlink" Target="http://www.worldatlas.com/webimage/countrys/africa/lr.htm" TargetMode="External"/><Relationship Id="rId115" Type="http://schemas.openxmlformats.org/officeDocument/2006/relationships/hyperlink" Target="http://www.worldatlas.com/webimage/countrys/asia/mo.htm" TargetMode="External"/><Relationship Id="rId131" Type="http://schemas.openxmlformats.org/officeDocument/2006/relationships/hyperlink" Target="http://www.worldatlas.com/webimage/countrys/europe/mc.htm" TargetMode="External"/><Relationship Id="rId136" Type="http://schemas.openxmlformats.org/officeDocument/2006/relationships/hyperlink" Target="http://www.worldatlas.com/webimage/countrys/africa/mz.htm" TargetMode="External"/><Relationship Id="rId157" Type="http://schemas.openxmlformats.org/officeDocument/2006/relationships/hyperlink" Target="http://www.worldatlas.com/webimage/countrys/samerica/py.htm" TargetMode="External"/><Relationship Id="rId178" Type="http://schemas.openxmlformats.org/officeDocument/2006/relationships/hyperlink" Target="http://www.worldatlas.com/webimage/countrys/asia/tr.htm" TargetMode="External"/><Relationship Id="rId61" Type="http://schemas.openxmlformats.org/officeDocument/2006/relationships/hyperlink" Target="http://www.worldatlas.com/webimage/countrys/oceania/fj.htm" TargetMode="External"/><Relationship Id="rId82" Type="http://schemas.openxmlformats.org/officeDocument/2006/relationships/hyperlink" Target="http://www.worldatlas.com/webimage/countrys/namerica/caribb/ht.htm" TargetMode="External"/><Relationship Id="rId152" Type="http://schemas.openxmlformats.org/officeDocument/2006/relationships/hyperlink" Target="http://www.worldatlas.com/webimage/countrys/asia/om.htm" TargetMode="External"/><Relationship Id="rId173" Type="http://schemas.openxmlformats.org/officeDocument/2006/relationships/hyperlink" Target="http://www.worldatlas.com/webimage/countrys/africa/tg.htm" TargetMode="External"/><Relationship Id="rId194" Type="http://schemas.openxmlformats.org/officeDocument/2006/relationships/hyperlink" Target="http://www.worldatlas.com/webimage/countrys/oceania/wf.htm" TargetMode="External"/><Relationship Id="rId199" Type="http://schemas.openxmlformats.org/officeDocument/2006/relationships/hyperlink" Target="http://www.worldatlas.com/webimage/countrys/namerica/caribb/kn.htm" TargetMode="External"/><Relationship Id="rId203" Type="http://schemas.openxmlformats.org/officeDocument/2006/relationships/hyperlink" Target="http://www.worldatlas.com/webimage/countrys/europe/sm.htm" TargetMode="External"/><Relationship Id="rId208" Type="http://schemas.openxmlformats.org/officeDocument/2006/relationships/hyperlink" Target="http://www.worldatlas.com/webimage/countrys/africa/sc.htm" TargetMode="External"/><Relationship Id="rId19" Type="http://schemas.openxmlformats.org/officeDocument/2006/relationships/hyperlink" Target="http://www.worldatlas.com/webimage/countrys/europe/no.htm" TargetMode="External"/><Relationship Id="rId224" Type="http://schemas.openxmlformats.org/officeDocument/2006/relationships/hyperlink" Target="http://www.worldatlas.com/webimage/countrys/europe/se.htm" TargetMode="External"/><Relationship Id="rId14" Type="http://schemas.openxmlformats.org/officeDocument/2006/relationships/hyperlink" Target="http://www.worldatlas.com/webimage/countrys/namerica/caribb/bm.htm" TargetMode="External"/><Relationship Id="rId30" Type="http://schemas.openxmlformats.org/officeDocument/2006/relationships/hyperlink" Target="http://www.worldatlas.com/webimage/countrys/namerica/caribb/ky.htm" TargetMode="External"/><Relationship Id="rId35" Type="http://schemas.openxmlformats.org/officeDocument/2006/relationships/hyperlink" Target="http://www.worldatlas.com/webimage/countrys/oceania/au.htm" TargetMode="External"/><Relationship Id="rId56" Type="http://schemas.openxmlformats.org/officeDocument/2006/relationships/hyperlink" Target="http://www.worldatlas.com/webimage/countrys/africa/er.htm" TargetMode="External"/><Relationship Id="rId77" Type="http://schemas.openxmlformats.org/officeDocument/2006/relationships/hyperlink" Target="http://www.worldatlas.com/webimage/countrys/oceania/gu.htm" TargetMode="External"/><Relationship Id="rId100" Type="http://schemas.openxmlformats.org/officeDocument/2006/relationships/hyperlink" Target="http://www.worldatlas.com/webimage/countrys/africa/ke.htm" TargetMode="External"/><Relationship Id="rId105" Type="http://schemas.openxmlformats.org/officeDocument/2006/relationships/hyperlink" Target="http://www.worldatlas.com/webimage/countrys/asia/kg.htm" TargetMode="External"/><Relationship Id="rId126" Type="http://schemas.openxmlformats.org/officeDocument/2006/relationships/hyperlink" Target="http://www.worldatlas.com/webimage/countrys/africa/mu.htm" TargetMode="External"/><Relationship Id="rId147" Type="http://schemas.openxmlformats.org/officeDocument/2006/relationships/hyperlink" Target="http://www.worldatlas.com/webimage/countrys/africa/ng.htm" TargetMode="External"/><Relationship Id="rId168" Type="http://schemas.openxmlformats.org/officeDocument/2006/relationships/hyperlink" Target="http://www.worldatlas.com/webimage/countrys/africa/rw.htm" TargetMode="External"/><Relationship Id="rId8" Type="http://schemas.openxmlformats.org/officeDocument/2006/relationships/hyperlink" Target="http://www.worldatlas.com/webimage/countrys/asia/bd.htm" TargetMode="External"/><Relationship Id="rId51" Type="http://schemas.openxmlformats.org/officeDocument/2006/relationships/hyperlink" Target="http://www.worldatlas.com/webimage/countrys/africa/tp.htm" TargetMode="External"/><Relationship Id="rId72" Type="http://schemas.openxmlformats.org/officeDocument/2006/relationships/hyperlink" Target="http://www.worldatlas.com/webimage/countrys/europe/gi.htm" TargetMode="External"/><Relationship Id="rId93" Type="http://schemas.openxmlformats.org/officeDocument/2006/relationships/hyperlink" Target="http://www.worldatlas.com/webimage/countrys/europe/ie.htm" TargetMode="External"/><Relationship Id="rId98" Type="http://schemas.openxmlformats.org/officeDocument/2006/relationships/hyperlink" Target="http://www.worldatlas.com/webimage/countrys/asia/jo.htm" TargetMode="External"/><Relationship Id="rId121" Type="http://schemas.openxmlformats.org/officeDocument/2006/relationships/hyperlink" Target="http://www.worldatlas.com/webimage/countrys/africa/ml.htm" TargetMode="External"/><Relationship Id="rId142" Type="http://schemas.openxmlformats.org/officeDocument/2006/relationships/hyperlink" Target="http://www.worldatlas.com/webimage/countrys/namerica/caribb/an.htm" TargetMode="External"/><Relationship Id="rId163" Type="http://schemas.openxmlformats.org/officeDocument/2006/relationships/hyperlink" Target="http://www.worldatlas.com/webimage/countrys/namerica/caribb/pr.htm" TargetMode="External"/><Relationship Id="rId184" Type="http://schemas.openxmlformats.org/officeDocument/2006/relationships/hyperlink" Target="http://www.worldatlas.com/webimage/countrys/asia/ae.htm" TargetMode="External"/><Relationship Id="rId189" Type="http://schemas.openxmlformats.org/officeDocument/2006/relationships/hyperlink" Target="http://www.worldatlas.com/webimage/countrys/oceania/vu.htm" TargetMode="External"/><Relationship Id="rId219" Type="http://schemas.openxmlformats.org/officeDocument/2006/relationships/hyperlink" Target="http://www.worldatlas.com/webimage/countrys/islands/atlantic/sthelena.htm" TargetMode="External"/><Relationship Id="rId3" Type="http://schemas.openxmlformats.org/officeDocument/2006/relationships/hyperlink" Target="http://www.worldatlas.com/webimage/countrys/oceania/au.htm" TargetMode="External"/><Relationship Id="rId214" Type="http://schemas.openxmlformats.org/officeDocument/2006/relationships/hyperlink" Target="http://www.worldatlas.com/webimage/countrys/africa/so.htm" TargetMode="External"/><Relationship Id="rId25" Type="http://schemas.openxmlformats.org/officeDocument/2006/relationships/hyperlink" Target="http://www.worldatlas.com/webimage/countrys/africa/bi.htm" TargetMode="External"/><Relationship Id="rId46" Type="http://schemas.openxmlformats.org/officeDocument/2006/relationships/hyperlink" Target="http://www.worldatlas.com/webimage/countrys/europe/cz.htm" TargetMode="External"/><Relationship Id="rId67" Type="http://schemas.openxmlformats.org/officeDocument/2006/relationships/hyperlink" Target="http://www.worldatlas.com/webimage/countrys/africa/ga.htm" TargetMode="External"/><Relationship Id="rId116" Type="http://schemas.openxmlformats.org/officeDocument/2006/relationships/hyperlink" Target="http://www.worldatlas.com/webimage/countrys/europe/mk.htm" TargetMode="External"/><Relationship Id="rId137" Type="http://schemas.openxmlformats.org/officeDocument/2006/relationships/hyperlink" Target="http://www.worldatlas.com/webimage/countrys/asia/mm.htm" TargetMode="External"/><Relationship Id="rId158" Type="http://schemas.openxmlformats.org/officeDocument/2006/relationships/hyperlink" Target="http://www.worldatlas.com/webimage/countrys/samerica/pe.htm" TargetMode="External"/><Relationship Id="rId20" Type="http://schemas.openxmlformats.org/officeDocument/2006/relationships/hyperlink" Target="http://www.worldatlas.com/webimage/countrys/samerica/br.htm" TargetMode="External"/><Relationship Id="rId41" Type="http://schemas.openxmlformats.org/officeDocument/2006/relationships/hyperlink" Target="http://www.worldatlas.com/webimage/countrys/namerica/camerica/pcr.htm" TargetMode="External"/><Relationship Id="rId62" Type="http://schemas.openxmlformats.org/officeDocument/2006/relationships/hyperlink" Target="http://www.worldatlas.com/webimage/countrys/europe/fi.htm" TargetMode="External"/><Relationship Id="rId83" Type="http://schemas.openxmlformats.org/officeDocument/2006/relationships/hyperlink" Target="http://www.worldatlas.com/webimage/countrys/islands/indian/heard.htm" TargetMode="External"/><Relationship Id="rId88" Type="http://schemas.openxmlformats.org/officeDocument/2006/relationships/hyperlink" Target="http://www.worldatlas.com/webimage/countrys/europe/is.htm" TargetMode="External"/><Relationship Id="rId111" Type="http://schemas.openxmlformats.org/officeDocument/2006/relationships/hyperlink" Target="http://www.worldatlas.com/webimage/countrys/africa/ly.htm" TargetMode="External"/><Relationship Id="rId132" Type="http://schemas.openxmlformats.org/officeDocument/2006/relationships/hyperlink" Target="http://www.worldatlas.com/webimage/countrys/asia/mn.htm" TargetMode="External"/><Relationship Id="rId153" Type="http://schemas.openxmlformats.org/officeDocument/2006/relationships/hyperlink" Target="http://www.worldatlas.com/webimage/countrys/asia/pk.htm" TargetMode="External"/><Relationship Id="rId174" Type="http://schemas.openxmlformats.org/officeDocument/2006/relationships/hyperlink" Target="http://www.worldatlas.com/webimage/countrys/oceania/tk.htm" TargetMode="External"/><Relationship Id="rId179" Type="http://schemas.openxmlformats.org/officeDocument/2006/relationships/hyperlink" Target="http://www.worldatlas.com/webimage/countrys/asia/tm.htm" TargetMode="External"/><Relationship Id="rId195" Type="http://schemas.openxmlformats.org/officeDocument/2006/relationships/hyperlink" Target="http://www.worldatlas.com/webimage/countrys/africa/eh.htm" TargetMode="External"/><Relationship Id="rId209" Type="http://schemas.openxmlformats.org/officeDocument/2006/relationships/hyperlink" Target="http://www.worldatlas.com/webimage/countrys/africa/sl.htm" TargetMode="External"/><Relationship Id="rId190" Type="http://schemas.openxmlformats.org/officeDocument/2006/relationships/hyperlink" Target="http://www.worldatlas.com/webimage/countrys/samerica/vu.htm" TargetMode="External"/><Relationship Id="rId204" Type="http://schemas.openxmlformats.org/officeDocument/2006/relationships/hyperlink" Target="http://www.worldatlas.com/webimage/countrys/africa/st.htm" TargetMode="External"/><Relationship Id="rId220" Type="http://schemas.openxmlformats.org/officeDocument/2006/relationships/hyperlink" Target="http://www.worldatlas.com/webimage/flags/countrys/assorted/stpierre.htm" TargetMode="External"/><Relationship Id="rId225" Type="http://schemas.openxmlformats.org/officeDocument/2006/relationships/hyperlink" Target="http://www.worldatlas.com/webimage/countrys/europe/ch.htm" TargetMode="External"/><Relationship Id="rId15" Type="http://schemas.openxmlformats.org/officeDocument/2006/relationships/hyperlink" Target="http://www.worldatlas.com/webimage/countrys/asia/bt.htm" TargetMode="External"/><Relationship Id="rId36" Type="http://schemas.openxmlformats.org/officeDocument/2006/relationships/hyperlink" Target="http://www.worldatlas.com/webimage/countrys/samerica/co.htm" TargetMode="External"/><Relationship Id="rId57" Type="http://schemas.openxmlformats.org/officeDocument/2006/relationships/hyperlink" Target="http://www.worldatlas.com/webimage/countrys/europe/ee.htm" TargetMode="External"/><Relationship Id="rId106" Type="http://schemas.openxmlformats.org/officeDocument/2006/relationships/hyperlink" Target="http://www.worldatlas.com/webimage/countrys/asia/la.htm" TargetMode="External"/><Relationship Id="rId127" Type="http://schemas.openxmlformats.org/officeDocument/2006/relationships/hyperlink" Target="http://www.worldatlas.com/webimage/flags/countrys/assorted/mayotte.htm" TargetMode="External"/><Relationship Id="rId10" Type="http://schemas.openxmlformats.org/officeDocument/2006/relationships/hyperlink" Target="http://www.worldatlas.com/webimage/countrys/europe/by.htm" TargetMode="External"/><Relationship Id="rId31" Type="http://schemas.openxmlformats.org/officeDocument/2006/relationships/hyperlink" Target="http://www.worldatlas.com/webimage/countrys/africa/TD.htm" TargetMode="External"/><Relationship Id="rId52" Type="http://schemas.openxmlformats.org/officeDocument/2006/relationships/hyperlink" Target="http://www.worldatlas.com/webimage/countrys/samerica/ec.htm" TargetMode="External"/><Relationship Id="rId73" Type="http://schemas.openxmlformats.org/officeDocument/2006/relationships/hyperlink" Target="http://www.worldatlas.com/webimage/countrys/europe/gr.htm" TargetMode="External"/><Relationship Id="rId78" Type="http://schemas.openxmlformats.org/officeDocument/2006/relationships/hyperlink" Target="http://www.worldatlas.com/webimage/countrys/namerica/camerica/gt.htm" TargetMode="External"/><Relationship Id="rId94" Type="http://schemas.openxmlformats.org/officeDocument/2006/relationships/hyperlink" Target="http://www.worldatlas.com/webimage/countrys/asia/il.htm" TargetMode="External"/><Relationship Id="rId99" Type="http://schemas.openxmlformats.org/officeDocument/2006/relationships/hyperlink" Target="http://www.worldatlas.com/webimage/countrys/asia/kz.htm" TargetMode="External"/><Relationship Id="rId101" Type="http://schemas.openxmlformats.org/officeDocument/2006/relationships/hyperlink" Target="http://www.worldatlas.com/webimage/countrys/oceania/ki.htm" TargetMode="External"/><Relationship Id="rId122" Type="http://schemas.openxmlformats.org/officeDocument/2006/relationships/hyperlink" Target="http://www.worldatlas.com/webimage/countrys/europe/mt.htm" TargetMode="External"/><Relationship Id="rId143" Type="http://schemas.openxmlformats.org/officeDocument/2006/relationships/hyperlink" Target="http://www.worldatlas.com/webimage/countrys/oceania/nc.htm" TargetMode="External"/><Relationship Id="rId148" Type="http://schemas.openxmlformats.org/officeDocument/2006/relationships/hyperlink" Target="http://www.worldatlas.com/webimage/countrys/oceania/nu.htm" TargetMode="External"/><Relationship Id="rId164" Type="http://schemas.openxmlformats.org/officeDocument/2006/relationships/hyperlink" Target="http://www.worldatlas.com/webimage/countrys/asia/qa.htm" TargetMode="External"/><Relationship Id="rId169" Type="http://schemas.openxmlformats.org/officeDocument/2006/relationships/hyperlink" Target="http://www.worldatlas.com/webimage/countrys/asia/tw.htm" TargetMode="External"/><Relationship Id="rId185" Type="http://schemas.openxmlformats.org/officeDocument/2006/relationships/hyperlink" Target="http://www.worldatlas.com/webimage/countrys/europe/gb.htm" TargetMode="External"/><Relationship Id="rId4" Type="http://schemas.openxmlformats.org/officeDocument/2006/relationships/hyperlink" Target="http://www.worldatlas.com/webimage/countrys/europe/at.htm" TargetMode="External"/><Relationship Id="rId9" Type="http://schemas.openxmlformats.org/officeDocument/2006/relationships/hyperlink" Target="http://www.worldatlas.com/webimage/countrys/namerica/caribb/bb.htm" TargetMode="External"/><Relationship Id="rId180" Type="http://schemas.openxmlformats.org/officeDocument/2006/relationships/hyperlink" Target="http://www.worldatlas.com/webimage/countrys/namerica/caribb/tc.htm" TargetMode="External"/><Relationship Id="rId210" Type="http://schemas.openxmlformats.org/officeDocument/2006/relationships/hyperlink" Target="http://www.worldatlas.com/webimage/countrys/asia/sg.htm" TargetMode="External"/><Relationship Id="rId215" Type="http://schemas.openxmlformats.org/officeDocument/2006/relationships/hyperlink" Target="http://www.worldatlas.com/webimage/countrys/africa/za.htm" TargetMode="External"/><Relationship Id="rId26" Type="http://schemas.openxmlformats.org/officeDocument/2006/relationships/hyperlink" Target="http://www.worldatlas.com/webimage/countrys/asia/kh.htm" TargetMode="External"/><Relationship Id="rId47" Type="http://schemas.openxmlformats.org/officeDocument/2006/relationships/hyperlink" Target="http://www.worldatlas.com/webimage/countrys/europe/dk.htm" TargetMode="External"/><Relationship Id="rId68" Type="http://schemas.openxmlformats.org/officeDocument/2006/relationships/hyperlink" Target="http://www.worldatlas.com/webimage/countrys/africa/gm.htm" TargetMode="External"/><Relationship Id="rId89" Type="http://schemas.openxmlformats.org/officeDocument/2006/relationships/hyperlink" Target="http://www.worldatlas.com/webimage/countrys/asia/in.htm" TargetMode="External"/><Relationship Id="rId112" Type="http://schemas.openxmlformats.org/officeDocument/2006/relationships/hyperlink" Target="http://www.worldatlas.com/webimage/countrys/europe/li.htm" TargetMode="External"/><Relationship Id="rId133" Type="http://schemas.openxmlformats.org/officeDocument/2006/relationships/hyperlink" Target="http://www.worldatlas.com/webimage/countrys/europe/me.htm" TargetMode="External"/><Relationship Id="rId154" Type="http://schemas.openxmlformats.org/officeDocument/2006/relationships/hyperlink" Target="http://www.worldatlas.com/webimage/countrys/oceania/pw.htm" TargetMode="External"/><Relationship Id="rId175" Type="http://schemas.openxmlformats.org/officeDocument/2006/relationships/hyperlink" Target="http://www.worldatlas.com/webimage/countrys/africa/to.htm" TargetMode="External"/><Relationship Id="rId196" Type="http://schemas.openxmlformats.org/officeDocument/2006/relationships/hyperlink" Target="http://www.worldatlas.com/webimage/countrys/asia/ye.htm" TargetMode="External"/><Relationship Id="rId200" Type="http://schemas.openxmlformats.org/officeDocument/2006/relationships/hyperlink" Target="http://www.worldatlas.com/webimage/countrys/namerica/caribb/lc.htm" TargetMode="External"/><Relationship Id="rId16" Type="http://schemas.openxmlformats.org/officeDocument/2006/relationships/hyperlink" Target="http://www.worldatlas.com/webimage/countrys/samerica/bo.htm" TargetMode="External"/><Relationship Id="rId221" Type="http://schemas.openxmlformats.org/officeDocument/2006/relationships/hyperlink" Target="http://www.worldatlas.com/webimage/countrys/africa/sd.htm" TargetMode="External"/><Relationship Id="rId37" Type="http://schemas.openxmlformats.org/officeDocument/2006/relationships/hyperlink" Target="http://www.worldatlas.com/webimage/countrys/africa/km.htm" TargetMode="External"/><Relationship Id="rId58" Type="http://schemas.openxmlformats.org/officeDocument/2006/relationships/hyperlink" Target="http://www.worldatlas.com/webimage/countrys/africa/et.htm" TargetMode="External"/><Relationship Id="rId79" Type="http://schemas.openxmlformats.org/officeDocument/2006/relationships/hyperlink" Target="http://www.worldatlas.com/webimage/countrys/africa/gn.htm" TargetMode="External"/><Relationship Id="rId102" Type="http://schemas.openxmlformats.org/officeDocument/2006/relationships/hyperlink" Target="http://www.worldatlas.com/webimage/countrys/asia/kp.htm" TargetMode="External"/><Relationship Id="rId123" Type="http://schemas.openxmlformats.org/officeDocument/2006/relationships/hyperlink" Target="http://www.worldatlas.com/webimage/countrys/oceania/mh.htm" TargetMode="External"/><Relationship Id="rId144" Type="http://schemas.openxmlformats.org/officeDocument/2006/relationships/hyperlink" Target="http://www.worldatlas.com/webimage/countrys/oceania/nz.htm" TargetMode="External"/><Relationship Id="rId90" Type="http://schemas.openxmlformats.org/officeDocument/2006/relationships/hyperlink" Target="http://www.worldatlas.com/webimage/countrys/asia/id.htm" TargetMode="External"/><Relationship Id="rId165" Type="http://schemas.openxmlformats.org/officeDocument/2006/relationships/hyperlink" Target="http://www.worldatlas.com/webimage/countrys/africa/re.htm" TargetMode="External"/><Relationship Id="rId186" Type="http://schemas.openxmlformats.org/officeDocument/2006/relationships/hyperlink" Target="http://www.worldatlas.com/webimage/countrys/namerica/us.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23"/>
  <sheetViews>
    <sheetView tabSelected="1" zoomScale="70" zoomScaleNormal="70" workbookViewId="0">
      <pane xSplit="1" ySplit="2" topLeftCell="D267" activePane="bottomRight" state="frozen"/>
      <selection pane="topRight" activeCell="B1" sqref="B1"/>
      <selection pane="bottomLeft" activeCell="A3" sqref="A3"/>
      <selection pane="bottomRight" activeCell="E280" sqref="E280"/>
    </sheetView>
  </sheetViews>
  <sheetFormatPr baseColWidth="10" defaultColWidth="11.42578125" defaultRowHeight="18.75" x14ac:dyDescent="0.3"/>
  <cols>
    <col min="1" max="1" width="6.7109375" style="100" customWidth="1"/>
    <col min="2" max="2" width="22.42578125" style="92" customWidth="1"/>
    <col min="3" max="3" width="18.7109375" style="95" customWidth="1"/>
    <col min="4" max="4" width="65.42578125" style="98" customWidth="1"/>
    <col min="5" max="5" width="19.7109375" style="100" customWidth="1"/>
    <col min="6" max="6" width="49.7109375" style="102" customWidth="1"/>
    <col min="7" max="7" width="10.5703125" style="102" bestFit="1" customWidth="1"/>
    <col min="8" max="8" width="18.85546875" style="102" customWidth="1"/>
    <col min="9" max="9" width="15.5703125" style="103" bestFit="1" customWidth="1"/>
    <col min="10" max="10" width="40.7109375" style="35" customWidth="1"/>
    <col min="11" max="16384" width="11.42578125" style="2"/>
  </cols>
  <sheetData>
    <row r="1" spans="1:10" ht="36" x14ac:dyDescent="0.2">
      <c r="A1" s="142" t="s">
        <v>713</v>
      </c>
      <c r="B1" s="143"/>
      <c r="C1" s="144"/>
      <c r="D1" s="144"/>
      <c r="E1" s="142"/>
      <c r="F1" s="142"/>
      <c r="G1" s="142"/>
      <c r="H1" s="142"/>
      <c r="I1" s="142"/>
      <c r="J1" s="142"/>
    </row>
    <row r="2" spans="1:10" s="1" customFormat="1" ht="15" x14ac:dyDescent="0.2">
      <c r="A2" s="65" t="s">
        <v>714</v>
      </c>
      <c r="B2" s="33" t="s">
        <v>672</v>
      </c>
      <c r="C2" s="33" t="s">
        <v>671</v>
      </c>
      <c r="D2" s="33" t="s">
        <v>670</v>
      </c>
      <c r="E2" s="33" t="s">
        <v>678</v>
      </c>
      <c r="F2" s="33" t="s">
        <v>908</v>
      </c>
      <c r="G2" s="33" t="s">
        <v>675</v>
      </c>
      <c r="H2" s="33" t="s">
        <v>676</v>
      </c>
      <c r="I2" s="33" t="s">
        <v>677</v>
      </c>
      <c r="J2" s="33" t="s">
        <v>954</v>
      </c>
    </row>
    <row r="3" spans="1:10" x14ac:dyDescent="0.2">
      <c r="A3" s="115">
        <v>1</v>
      </c>
      <c r="B3" s="116" t="s">
        <v>797</v>
      </c>
      <c r="C3" s="117" t="s">
        <v>116</v>
      </c>
      <c r="D3" s="118" t="s">
        <v>117</v>
      </c>
      <c r="E3" s="119" t="s">
        <v>2</v>
      </c>
      <c r="F3" s="119" t="s">
        <v>118</v>
      </c>
      <c r="G3" s="119" t="s">
        <v>682</v>
      </c>
      <c r="H3" s="120" t="s">
        <v>140</v>
      </c>
      <c r="I3" s="119" t="s">
        <v>1</v>
      </c>
      <c r="J3" s="121" t="s">
        <v>797</v>
      </c>
    </row>
    <row r="4" spans="1:10" ht="51" x14ac:dyDescent="0.2">
      <c r="A4" s="115">
        <v>2</v>
      </c>
      <c r="B4" s="116" t="s">
        <v>798</v>
      </c>
      <c r="C4" s="117" t="s">
        <v>1105</v>
      </c>
      <c r="D4" s="118" t="s">
        <v>684</v>
      </c>
      <c r="E4" s="119" t="s">
        <v>904</v>
      </c>
      <c r="F4" s="119" t="s">
        <v>994</v>
      </c>
      <c r="G4" s="120" t="s">
        <v>682</v>
      </c>
      <c r="H4" s="120" t="s">
        <v>140</v>
      </c>
      <c r="I4" s="120" t="s">
        <v>1</v>
      </c>
      <c r="J4" s="121" t="s">
        <v>798</v>
      </c>
    </row>
    <row r="5" spans="1:10" ht="37.5" x14ac:dyDescent="0.2">
      <c r="A5" s="115">
        <v>3</v>
      </c>
      <c r="B5" s="116" t="s">
        <v>799</v>
      </c>
      <c r="C5" s="117" t="s">
        <v>673</v>
      </c>
      <c r="D5" s="118" t="s">
        <v>905</v>
      </c>
      <c r="E5" s="119" t="s">
        <v>25</v>
      </c>
      <c r="F5" s="119" t="s">
        <v>995</v>
      </c>
      <c r="G5" s="119">
        <v>1983</v>
      </c>
      <c r="H5" s="122" t="s">
        <v>982</v>
      </c>
      <c r="I5" s="119" t="s">
        <v>13</v>
      </c>
      <c r="J5" s="121" t="s">
        <v>799</v>
      </c>
    </row>
    <row r="6" spans="1:10" ht="25.5" x14ac:dyDescent="0.2">
      <c r="A6" s="115">
        <v>4</v>
      </c>
      <c r="B6" s="123" t="s">
        <v>800</v>
      </c>
      <c r="C6" s="117" t="s">
        <v>10</v>
      </c>
      <c r="D6" s="118" t="s">
        <v>11</v>
      </c>
      <c r="E6" s="119" t="s">
        <v>2</v>
      </c>
      <c r="F6" s="119" t="s">
        <v>993</v>
      </c>
      <c r="G6" s="119">
        <v>1994</v>
      </c>
      <c r="H6" s="119" t="s">
        <v>12</v>
      </c>
      <c r="I6" s="119" t="s">
        <v>13</v>
      </c>
      <c r="J6" s="124" t="s">
        <v>800</v>
      </c>
    </row>
    <row r="7" spans="1:10" ht="37.5" x14ac:dyDescent="0.2">
      <c r="A7" s="115">
        <v>5</v>
      </c>
      <c r="B7" s="123" t="s">
        <v>801</v>
      </c>
      <c r="C7" s="117" t="s">
        <v>0</v>
      </c>
      <c r="D7" s="118" t="s">
        <v>1062</v>
      </c>
      <c r="E7" s="119" t="s">
        <v>2</v>
      </c>
      <c r="F7" s="119" t="s">
        <v>992</v>
      </c>
      <c r="G7" s="125">
        <v>1997</v>
      </c>
      <c r="H7" s="119" t="s">
        <v>960</v>
      </c>
      <c r="I7" s="119" t="s">
        <v>13</v>
      </c>
      <c r="J7" s="124" t="s">
        <v>1040</v>
      </c>
    </row>
    <row r="8" spans="1:10" ht="37.5" x14ac:dyDescent="0.2">
      <c r="A8" s="115">
        <v>6</v>
      </c>
      <c r="B8" s="123" t="s">
        <v>1177</v>
      </c>
      <c r="C8" s="117" t="s">
        <v>679</v>
      </c>
      <c r="D8" s="118" t="s">
        <v>1176</v>
      </c>
      <c r="E8" s="119" t="s">
        <v>2</v>
      </c>
      <c r="F8" s="119" t="s">
        <v>991</v>
      </c>
      <c r="G8" s="119">
        <v>1998</v>
      </c>
      <c r="H8" s="119" t="s">
        <v>685</v>
      </c>
      <c r="I8" s="119" t="s">
        <v>13</v>
      </c>
      <c r="J8" s="124" t="s">
        <v>1177</v>
      </c>
    </row>
    <row r="9" spans="1:10" ht="25.5" x14ac:dyDescent="0.2">
      <c r="A9" s="115">
        <v>7</v>
      </c>
      <c r="B9" s="123" t="s">
        <v>802</v>
      </c>
      <c r="C9" s="117" t="s">
        <v>26</v>
      </c>
      <c r="D9" s="118" t="s">
        <v>948</v>
      </c>
      <c r="E9" s="119" t="s">
        <v>2</v>
      </c>
      <c r="F9" s="119" t="s">
        <v>27</v>
      </c>
      <c r="G9" s="126">
        <v>1999</v>
      </c>
      <c r="H9" s="126" t="s">
        <v>12</v>
      </c>
      <c r="I9" s="119" t="s">
        <v>13</v>
      </c>
      <c r="J9" s="124" t="s">
        <v>802</v>
      </c>
    </row>
    <row r="10" spans="1:10" ht="38.25" x14ac:dyDescent="0.2">
      <c r="A10" s="115">
        <v>8</v>
      </c>
      <c r="B10" s="116" t="s">
        <v>803</v>
      </c>
      <c r="C10" s="117" t="s">
        <v>26</v>
      </c>
      <c r="D10" s="118" t="s">
        <v>28</v>
      </c>
      <c r="E10" s="119" t="s">
        <v>25</v>
      </c>
      <c r="F10" s="122" t="s">
        <v>990</v>
      </c>
      <c r="G10" s="127">
        <v>1999</v>
      </c>
      <c r="H10" s="122" t="s">
        <v>12</v>
      </c>
      <c r="I10" s="119" t="s">
        <v>13</v>
      </c>
      <c r="J10" s="121" t="s">
        <v>803</v>
      </c>
    </row>
    <row r="11" spans="1:10" ht="51" x14ac:dyDescent="0.2">
      <c r="A11" s="115">
        <v>9</v>
      </c>
      <c r="B11" s="116" t="s">
        <v>804</v>
      </c>
      <c r="C11" s="117" t="s">
        <v>673</v>
      </c>
      <c r="D11" s="118" t="s">
        <v>932</v>
      </c>
      <c r="E11" s="119" t="s">
        <v>2</v>
      </c>
      <c r="F11" s="119" t="s">
        <v>988</v>
      </c>
      <c r="G11" s="119">
        <v>1999</v>
      </c>
      <c r="H11" s="119" t="s">
        <v>12</v>
      </c>
      <c r="I11" s="119" t="s">
        <v>13</v>
      </c>
      <c r="J11" s="121" t="s">
        <v>804</v>
      </c>
    </row>
    <row r="12" spans="1:10" ht="25.5" x14ac:dyDescent="0.2">
      <c r="A12" s="115">
        <v>10</v>
      </c>
      <c r="B12" s="123" t="s">
        <v>805</v>
      </c>
      <c r="C12" s="117" t="s">
        <v>81</v>
      </c>
      <c r="D12" s="118" t="s">
        <v>153</v>
      </c>
      <c r="E12" s="119" t="s">
        <v>25</v>
      </c>
      <c r="F12" s="119" t="s">
        <v>989</v>
      </c>
      <c r="G12" s="125">
        <v>1999</v>
      </c>
      <c r="H12" s="119" t="s">
        <v>694</v>
      </c>
      <c r="I12" s="119" t="s">
        <v>13</v>
      </c>
      <c r="J12" s="124" t="s">
        <v>805</v>
      </c>
    </row>
    <row r="13" spans="1:10" ht="25.5" x14ac:dyDescent="0.2">
      <c r="A13" s="115">
        <v>11</v>
      </c>
      <c r="B13" s="123" t="s">
        <v>806</v>
      </c>
      <c r="C13" s="117" t="s">
        <v>37</v>
      </c>
      <c r="D13" s="118" t="s">
        <v>768</v>
      </c>
      <c r="E13" s="119" t="s">
        <v>25</v>
      </c>
      <c r="F13" s="119" t="s">
        <v>38</v>
      </c>
      <c r="G13" s="126">
        <v>2000</v>
      </c>
      <c r="H13" s="119" t="s">
        <v>12</v>
      </c>
      <c r="I13" s="119" t="s">
        <v>13</v>
      </c>
      <c r="J13" s="124" t="s">
        <v>806</v>
      </c>
    </row>
    <row r="14" spans="1:10" ht="38.25" x14ac:dyDescent="0.2">
      <c r="A14" s="115">
        <v>12</v>
      </c>
      <c r="B14" s="123" t="s">
        <v>807</v>
      </c>
      <c r="C14" s="117" t="s">
        <v>54</v>
      </c>
      <c r="D14" s="118" t="s">
        <v>56</v>
      </c>
      <c r="E14" s="119" t="s">
        <v>25</v>
      </c>
      <c r="F14" s="119" t="s">
        <v>57</v>
      </c>
      <c r="G14" s="126">
        <v>2000</v>
      </c>
      <c r="H14" s="119" t="s">
        <v>31</v>
      </c>
      <c r="I14" s="119" t="s">
        <v>13</v>
      </c>
      <c r="J14" s="124" t="s">
        <v>807</v>
      </c>
    </row>
    <row r="15" spans="1:10" x14ac:dyDescent="0.2">
      <c r="A15" s="115">
        <v>13</v>
      </c>
      <c r="B15" s="116" t="s">
        <v>808</v>
      </c>
      <c r="C15" s="117" t="s">
        <v>673</v>
      </c>
      <c r="D15" s="118" t="s">
        <v>709</v>
      </c>
      <c r="E15" s="119" t="s">
        <v>2</v>
      </c>
      <c r="F15" s="119" t="s">
        <v>98</v>
      </c>
      <c r="G15" s="119">
        <v>2000</v>
      </c>
      <c r="H15" s="120" t="s">
        <v>140</v>
      </c>
      <c r="I15" s="119" t="s">
        <v>1</v>
      </c>
      <c r="J15" s="121" t="s">
        <v>808</v>
      </c>
    </row>
    <row r="16" spans="1:10" s="3" customFormat="1" ht="37.5" x14ac:dyDescent="0.2">
      <c r="A16" s="115">
        <v>14</v>
      </c>
      <c r="B16" s="123" t="s">
        <v>809</v>
      </c>
      <c r="C16" s="117" t="s">
        <v>679</v>
      </c>
      <c r="D16" s="118" t="s">
        <v>175</v>
      </c>
      <c r="E16" s="119" t="s">
        <v>2</v>
      </c>
      <c r="F16" s="119" t="s">
        <v>176</v>
      </c>
      <c r="G16" s="125">
        <v>2000</v>
      </c>
      <c r="H16" s="120" t="s">
        <v>140</v>
      </c>
      <c r="I16" s="119" t="s">
        <v>1</v>
      </c>
      <c r="J16" s="124" t="s">
        <v>809</v>
      </c>
    </row>
    <row r="17" spans="1:10" ht="38.25" x14ac:dyDescent="0.2">
      <c r="A17" s="115">
        <v>15</v>
      </c>
      <c r="B17" s="123" t="s">
        <v>950</v>
      </c>
      <c r="C17" s="117" t="s">
        <v>54</v>
      </c>
      <c r="D17" s="118" t="s">
        <v>55</v>
      </c>
      <c r="E17" s="119" t="s">
        <v>2</v>
      </c>
      <c r="F17" s="119" t="s">
        <v>987</v>
      </c>
      <c r="G17" s="126">
        <v>2001</v>
      </c>
      <c r="H17" s="119" t="s">
        <v>961</v>
      </c>
      <c r="I17" s="119" t="s">
        <v>1</v>
      </c>
      <c r="J17" s="124" t="s">
        <v>950</v>
      </c>
    </row>
    <row r="18" spans="1:10" ht="25.5" x14ac:dyDescent="0.2">
      <c r="A18" s="115">
        <v>16</v>
      </c>
      <c r="B18" s="123" t="s">
        <v>910</v>
      </c>
      <c r="C18" s="117" t="s">
        <v>54</v>
      </c>
      <c r="D18" s="118" t="s">
        <v>58</v>
      </c>
      <c r="E18" s="119" t="s">
        <v>2</v>
      </c>
      <c r="F18" s="119" t="s">
        <v>59</v>
      </c>
      <c r="G18" s="126">
        <v>2001</v>
      </c>
      <c r="H18" s="119" t="s">
        <v>685</v>
      </c>
      <c r="I18" s="119" t="s">
        <v>1</v>
      </c>
      <c r="J18" s="124" t="s">
        <v>910</v>
      </c>
    </row>
    <row r="19" spans="1:10" ht="51" x14ac:dyDescent="0.2">
      <c r="A19" s="115">
        <v>17</v>
      </c>
      <c r="B19" s="123" t="s">
        <v>810</v>
      </c>
      <c r="C19" s="117" t="s">
        <v>679</v>
      </c>
      <c r="D19" s="118" t="s">
        <v>980</v>
      </c>
      <c r="E19" s="119" t="s">
        <v>2</v>
      </c>
      <c r="F19" s="119" t="s">
        <v>986</v>
      </c>
      <c r="G19" s="125">
        <v>2001</v>
      </c>
      <c r="H19" s="119" t="s">
        <v>158</v>
      </c>
      <c r="I19" s="119" t="s">
        <v>13</v>
      </c>
      <c r="J19" s="124" t="s">
        <v>810</v>
      </c>
    </row>
    <row r="20" spans="1:10" x14ac:dyDescent="0.2">
      <c r="A20" s="115">
        <v>18</v>
      </c>
      <c r="B20" s="123" t="s">
        <v>1165</v>
      </c>
      <c r="C20" s="117" t="s">
        <v>3</v>
      </c>
      <c r="D20" s="118" t="s">
        <v>1166</v>
      </c>
      <c r="E20" s="119" t="s">
        <v>2</v>
      </c>
      <c r="F20" s="119" t="s">
        <v>1167</v>
      </c>
      <c r="G20" s="125">
        <v>2001</v>
      </c>
      <c r="H20" s="119" t="s">
        <v>31</v>
      </c>
      <c r="I20" s="119" t="s">
        <v>13</v>
      </c>
      <c r="J20" s="124" t="s">
        <v>1165</v>
      </c>
    </row>
    <row r="21" spans="1:10" x14ac:dyDescent="0.2">
      <c r="A21" s="115">
        <v>19</v>
      </c>
      <c r="B21" s="123" t="s">
        <v>811</v>
      </c>
      <c r="C21" s="117" t="s">
        <v>42</v>
      </c>
      <c r="D21" s="118" t="s">
        <v>906</v>
      </c>
      <c r="E21" s="119" t="s">
        <v>2</v>
      </c>
      <c r="F21" s="119" t="s">
        <v>43</v>
      </c>
      <c r="G21" s="119">
        <v>2002</v>
      </c>
      <c r="H21" s="120" t="s">
        <v>140</v>
      </c>
      <c r="I21" s="119" t="s">
        <v>1</v>
      </c>
      <c r="J21" s="124" t="s">
        <v>811</v>
      </c>
    </row>
    <row r="22" spans="1:10" s="3" customFormat="1" ht="25.5" x14ac:dyDescent="0.2">
      <c r="A22" s="115">
        <v>20</v>
      </c>
      <c r="B22" s="123" t="s">
        <v>812</v>
      </c>
      <c r="C22" s="117" t="s">
        <v>42</v>
      </c>
      <c r="D22" s="118" t="s">
        <v>44</v>
      </c>
      <c r="E22" s="122" t="s">
        <v>2</v>
      </c>
      <c r="F22" s="122" t="s">
        <v>45</v>
      </c>
      <c r="G22" s="122">
        <v>2002</v>
      </c>
      <c r="H22" s="122" t="s">
        <v>685</v>
      </c>
      <c r="I22" s="122" t="s">
        <v>1</v>
      </c>
      <c r="J22" s="124" t="s">
        <v>812</v>
      </c>
    </row>
    <row r="23" spans="1:10" ht="25.5" x14ac:dyDescent="0.2">
      <c r="A23" s="115">
        <v>21</v>
      </c>
      <c r="B23" s="123" t="s">
        <v>813</v>
      </c>
      <c r="C23" s="117" t="s">
        <v>42</v>
      </c>
      <c r="D23" s="118" t="s">
        <v>46</v>
      </c>
      <c r="E23" s="119" t="s">
        <v>2</v>
      </c>
      <c r="F23" s="119" t="s">
        <v>47</v>
      </c>
      <c r="G23" s="126">
        <v>2002</v>
      </c>
      <c r="H23" s="119" t="s">
        <v>685</v>
      </c>
      <c r="I23" s="119" t="s">
        <v>1</v>
      </c>
      <c r="J23" s="124" t="s">
        <v>813</v>
      </c>
    </row>
    <row r="24" spans="1:10" x14ac:dyDescent="0.2">
      <c r="A24" s="115">
        <v>22</v>
      </c>
      <c r="B24" s="123" t="s">
        <v>814</v>
      </c>
      <c r="C24" s="117" t="s">
        <v>42</v>
      </c>
      <c r="D24" s="118" t="s">
        <v>46</v>
      </c>
      <c r="E24" s="119" t="s">
        <v>25</v>
      </c>
      <c r="F24" s="119" t="s">
        <v>48</v>
      </c>
      <c r="G24" s="126">
        <v>2002</v>
      </c>
      <c r="H24" s="119" t="s">
        <v>12</v>
      </c>
      <c r="I24" s="119" t="s">
        <v>13</v>
      </c>
      <c r="J24" s="124" t="s">
        <v>814</v>
      </c>
    </row>
    <row r="25" spans="1:10" ht="37.5" x14ac:dyDescent="0.2">
      <c r="A25" s="115">
        <v>23</v>
      </c>
      <c r="B25" s="123" t="s">
        <v>815</v>
      </c>
      <c r="C25" s="117" t="s">
        <v>42</v>
      </c>
      <c r="D25" s="118" t="s">
        <v>49</v>
      </c>
      <c r="E25" s="119" t="s">
        <v>2</v>
      </c>
      <c r="F25" s="119" t="s">
        <v>985</v>
      </c>
      <c r="G25" s="119">
        <v>2002</v>
      </c>
      <c r="H25" s="119" t="s">
        <v>685</v>
      </c>
      <c r="I25" s="119" t="s">
        <v>1</v>
      </c>
      <c r="J25" s="124" t="s">
        <v>815</v>
      </c>
    </row>
    <row r="26" spans="1:10" ht="37.5" x14ac:dyDescent="0.2">
      <c r="A26" s="115">
        <v>24</v>
      </c>
      <c r="B26" s="123" t="s">
        <v>816</v>
      </c>
      <c r="C26" s="117" t="s">
        <v>42</v>
      </c>
      <c r="D26" s="118" t="s">
        <v>931</v>
      </c>
      <c r="E26" s="119" t="s">
        <v>2</v>
      </c>
      <c r="F26" s="119" t="s">
        <v>984</v>
      </c>
      <c r="G26" s="119">
        <v>2002</v>
      </c>
      <c r="H26" s="119" t="s">
        <v>140</v>
      </c>
      <c r="I26" s="119" t="s">
        <v>1</v>
      </c>
      <c r="J26" s="124" t="s">
        <v>816</v>
      </c>
    </row>
    <row r="27" spans="1:10" ht="25.5" x14ac:dyDescent="0.2">
      <c r="A27" s="115">
        <v>25</v>
      </c>
      <c r="B27" s="123" t="s">
        <v>817</v>
      </c>
      <c r="C27" s="117" t="s">
        <v>42</v>
      </c>
      <c r="D27" s="118" t="s">
        <v>770</v>
      </c>
      <c r="E27" s="122" t="s">
        <v>2</v>
      </c>
      <c r="F27" s="122" t="s">
        <v>50</v>
      </c>
      <c r="G27" s="127">
        <v>2002</v>
      </c>
      <c r="H27" s="122" t="s">
        <v>685</v>
      </c>
      <c r="I27" s="122" t="s">
        <v>1</v>
      </c>
      <c r="J27" s="124" t="s">
        <v>817</v>
      </c>
    </row>
    <row r="28" spans="1:10" ht="38.25" x14ac:dyDescent="0.2">
      <c r="A28" s="115">
        <v>26</v>
      </c>
      <c r="B28" s="116" t="s">
        <v>818</v>
      </c>
      <c r="C28" s="117" t="s">
        <v>673</v>
      </c>
      <c r="D28" s="118" t="s">
        <v>99</v>
      </c>
      <c r="E28" s="119" t="s">
        <v>2</v>
      </c>
      <c r="F28" s="119" t="s">
        <v>983</v>
      </c>
      <c r="G28" s="119">
        <v>2002</v>
      </c>
      <c r="H28" s="119" t="s">
        <v>71</v>
      </c>
      <c r="I28" s="119" t="s">
        <v>13</v>
      </c>
      <c r="J28" s="121" t="s">
        <v>818</v>
      </c>
    </row>
    <row r="29" spans="1:10" ht="37.5" x14ac:dyDescent="0.2">
      <c r="A29" s="115">
        <v>27</v>
      </c>
      <c r="B29" s="123" t="s">
        <v>819</v>
      </c>
      <c r="C29" s="117" t="s">
        <v>679</v>
      </c>
      <c r="D29" s="118" t="s">
        <v>135</v>
      </c>
      <c r="E29" s="119" t="s">
        <v>137</v>
      </c>
      <c r="F29" s="119" t="s">
        <v>136</v>
      </c>
      <c r="G29" s="125">
        <v>2003</v>
      </c>
      <c r="H29" s="126" t="s">
        <v>24</v>
      </c>
      <c r="I29" s="119" t="s">
        <v>13</v>
      </c>
      <c r="J29" s="124" t="s">
        <v>819</v>
      </c>
    </row>
    <row r="30" spans="1:10" ht="25.5" x14ac:dyDescent="0.2">
      <c r="A30" s="115">
        <v>28</v>
      </c>
      <c r="B30" s="123" t="s">
        <v>820</v>
      </c>
      <c r="C30" s="117" t="s">
        <v>54</v>
      </c>
      <c r="D30" s="118" t="s">
        <v>972</v>
      </c>
      <c r="E30" s="119" t="s">
        <v>2</v>
      </c>
      <c r="F30" s="119" t="s">
        <v>146</v>
      </c>
      <c r="G30" s="125">
        <v>2003</v>
      </c>
      <c r="H30" s="119" t="s">
        <v>147</v>
      </c>
      <c r="I30" s="119" t="s">
        <v>13</v>
      </c>
      <c r="J30" s="124" t="s">
        <v>820</v>
      </c>
    </row>
    <row r="31" spans="1:10" ht="38.25" x14ac:dyDescent="0.2">
      <c r="A31" s="115">
        <v>29</v>
      </c>
      <c r="B31" s="123" t="s">
        <v>821</v>
      </c>
      <c r="C31" s="117" t="s">
        <v>3</v>
      </c>
      <c r="D31" s="118" t="s">
        <v>1057</v>
      </c>
      <c r="E31" s="119" t="s">
        <v>2</v>
      </c>
      <c r="F31" s="119" t="s">
        <v>4</v>
      </c>
      <c r="G31" s="119">
        <v>2004</v>
      </c>
      <c r="H31" s="119" t="s">
        <v>685</v>
      </c>
      <c r="I31" s="119" t="s">
        <v>1</v>
      </c>
      <c r="J31" s="124" t="s">
        <v>821</v>
      </c>
    </row>
    <row r="32" spans="1:10" ht="37.5" x14ac:dyDescent="0.2">
      <c r="A32" s="115">
        <v>30</v>
      </c>
      <c r="B32" s="123" t="s">
        <v>822</v>
      </c>
      <c r="C32" s="117" t="s">
        <v>21</v>
      </c>
      <c r="D32" s="118" t="s">
        <v>907</v>
      </c>
      <c r="E32" s="122" t="s">
        <v>2</v>
      </c>
      <c r="F32" s="122" t="s">
        <v>22</v>
      </c>
      <c r="G32" s="122">
        <v>2004</v>
      </c>
      <c r="H32" s="120" t="s">
        <v>140</v>
      </c>
      <c r="I32" s="119" t="s">
        <v>13</v>
      </c>
      <c r="J32" s="124" t="s">
        <v>822</v>
      </c>
    </row>
    <row r="33" spans="1:10" ht="25.5" x14ac:dyDescent="0.2">
      <c r="A33" s="115">
        <v>31</v>
      </c>
      <c r="B33" s="116" t="s">
        <v>823</v>
      </c>
      <c r="C33" s="117" t="s">
        <v>26</v>
      </c>
      <c r="D33" s="118" t="s">
        <v>29</v>
      </c>
      <c r="E33" s="122" t="s">
        <v>2</v>
      </c>
      <c r="F33" s="122" t="s">
        <v>30</v>
      </c>
      <c r="G33" s="127">
        <v>2004</v>
      </c>
      <c r="H33" s="122" t="s">
        <v>31</v>
      </c>
      <c r="I33" s="119" t="s">
        <v>13</v>
      </c>
      <c r="J33" s="121" t="s">
        <v>823</v>
      </c>
    </row>
    <row r="34" spans="1:10" ht="25.5" x14ac:dyDescent="0.2">
      <c r="A34" s="115">
        <v>32</v>
      </c>
      <c r="B34" s="123" t="s">
        <v>824</v>
      </c>
      <c r="C34" s="117" t="s">
        <v>54</v>
      </c>
      <c r="D34" s="118" t="s">
        <v>56</v>
      </c>
      <c r="E34" s="119" t="s">
        <v>2</v>
      </c>
      <c r="F34" s="119" t="s">
        <v>60</v>
      </c>
      <c r="G34" s="126">
        <v>2004</v>
      </c>
      <c r="H34" s="119" t="s">
        <v>962</v>
      </c>
      <c r="I34" s="119" t="s">
        <v>1</v>
      </c>
      <c r="J34" s="128" t="s">
        <v>824</v>
      </c>
    </row>
    <row r="35" spans="1:10" ht="37.5" x14ac:dyDescent="0.2">
      <c r="A35" s="115">
        <v>33</v>
      </c>
      <c r="B35" s="116" t="s">
        <v>825</v>
      </c>
      <c r="C35" s="117" t="s">
        <v>81</v>
      </c>
      <c r="D35" s="118" t="s">
        <v>1060</v>
      </c>
      <c r="E35" s="119" t="s">
        <v>904</v>
      </c>
      <c r="F35" s="119" t="s">
        <v>82</v>
      </c>
      <c r="G35" s="119">
        <v>2004</v>
      </c>
      <c r="H35" s="119" t="s">
        <v>83</v>
      </c>
      <c r="I35" s="119" t="s">
        <v>13</v>
      </c>
      <c r="J35" s="121" t="s">
        <v>825</v>
      </c>
    </row>
    <row r="36" spans="1:10" ht="37.5" x14ac:dyDescent="0.2">
      <c r="A36" s="115">
        <v>34</v>
      </c>
      <c r="B36" s="129" t="s">
        <v>1140</v>
      </c>
      <c r="C36" s="117" t="s">
        <v>679</v>
      </c>
      <c r="D36" s="118" t="s">
        <v>1141</v>
      </c>
      <c r="E36" s="119" t="s">
        <v>2</v>
      </c>
      <c r="F36" s="119" t="s">
        <v>1167</v>
      </c>
      <c r="G36" s="119">
        <v>2004</v>
      </c>
      <c r="H36" s="119" t="s">
        <v>140</v>
      </c>
      <c r="I36" s="122" t="s">
        <v>1</v>
      </c>
      <c r="J36" s="121" t="s">
        <v>1140</v>
      </c>
    </row>
    <row r="37" spans="1:10" ht="37.5" x14ac:dyDescent="0.2">
      <c r="A37" s="115">
        <v>35</v>
      </c>
      <c r="B37" s="123" t="s">
        <v>826</v>
      </c>
      <c r="C37" s="117" t="s">
        <v>21</v>
      </c>
      <c r="D37" s="118" t="s">
        <v>907</v>
      </c>
      <c r="E37" s="119" t="s">
        <v>25</v>
      </c>
      <c r="F37" s="122" t="s">
        <v>23</v>
      </c>
      <c r="G37" s="122">
        <v>2005</v>
      </c>
      <c r="H37" s="122" t="s">
        <v>24</v>
      </c>
      <c r="I37" s="119" t="s">
        <v>13</v>
      </c>
      <c r="J37" s="124" t="s">
        <v>826</v>
      </c>
    </row>
    <row r="38" spans="1:10" ht="38.25" x14ac:dyDescent="0.2">
      <c r="A38" s="115">
        <v>36</v>
      </c>
      <c r="B38" s="116" t="s">
        <v>827</v>
      </c>
      <c r="C38" s="117" t="s">
        <v>673</v>
      </c>
      <c r="D38" s="118" t="s">
        <v>933</v>
      </c>
      <c r="E38" s="119" t="s">
        <v>2</v>
      </c>
      <c r="F38" s="119" t="s">
        <v>100</v>
      </c>
      <c r="G38" s="119">
        <v>2005</v>
      </c>
      <c r="H38" s="120" t="s">
        <v>140</v>
      </c>
      <c r="I38" s="119" t="s">
        <v>1</v>
      </c>
      <c r="J38" s="121" t="s">
        <v>827</v>
      </c>
    </row>
    <row r="39" spans="1:10" ht="37.5" x14ac:dyDescent="0.2">
      <c r="A39" s="115">
        <v>37</v>
      </c>
      <c r="B39" s="123" t="s">
        <v>828</v>
      </c>
      <c r="C39" s="117" t="s">
        <v>1106</v>
      </c>
      <c r="D39" s="118" t="s">
        <v>942</v>
      </c>
      <c r="E39" s="119" t="s">
        <v>2</v>
      </c>
      <c r="F39" s="119" t="s">
        <v>941</v>
      </c>
      <c r="G39" s="125">
        <v>2005</v>
      </c>
      <c r="H39" s="119" t="s">
        <v>940</v>
      </c>
      <c r="I39" s="119" t="s">
        <v>13</v>
      </c>
      <c r="J39" s="124" t="s">
        <v>828</v>
      </c>
    </row>
    <row r="40" spans="1:10" ht="25.5" x14ac:dyDescent="0.2">
      <c r="A40" s="115">
        <v>38</v>
      </c>
      <c r="B40" s="123" t="s">
        <v>829</v>
      </c>
      <c r="C40" s="117" t="s">
        <v>10</v>
      </c>
      <c r="D40" s="118" t="s">
        <v>16</v>
      </c>
      <c r="E40" s="119" t="s">
        <v>904</v>
      </c>
      <c r="F40" s="119" t="s">
        <v>17</v>
      </c>
      <c r="G40" s="119">
        <v>2006</v>
      </c>
      <c r="H40" s="119" t="s">
        <v>12</v>
      </c>
      <c r="I40" s="119" t="s">
        <v>13</v>
      </c>
      <c r="J40" s="124" t="s">
        <v>829</v>
      </c>
    </row>
    <row r="41" spans="1:10" ht="25.5" x14ac:dyDescent="0.2">
      <c r="A41" s="115">
        <v>39</v>
      </c>
      <c r="B41" s="123" t="s">
        <v>830</v>
      </c>
      <c r="C41" s="117" t="s">
        <v>54</v>
      </c>
      <c r="D41" s="118" t="s">
        <v>1271</v>
      </c>
      <c r="E41" s="119" t="s">
        <v>2</v>
      </c>
      <c r="F41" s="119" t="s">
        <v>61</v>
      </c>
      <c r="G41" s="126">
        <v>2006</v>
      </c>
      <c r="H41" s="119" t="s">
        <v>71</v>
      </c>
      <c r="I41" s="119" t="s">
        <v>13</v>
      </c>
      <c r="J41" s="124" t="s">
        <v>830</v>
      </c>
    </row>
    <row r="42" spans="1:10" ht="37.5" x14ac:dyDescent="0.2">
      <c r="A42" s="115">
        <v>40</v>
      </c>
      <c r="B42" s="123" t="s">
        <v>1170</v>
      </c>
      <c r="C42" s="117" t="s">
        <v>681</v>
      </c>
      <c r="D42" s="118" t="s">
        <v>121</v>
      </c>
      <c r="E42" s="119" t="s">
        <v>2</v>
      </c>
      <c r="F42" s="119" t="s">
        <v>122</v>
      </c>
      <c r="G42" s="125">
        <v>2006</v>
      </c>
      <c r="H42" s="119" t="s">
        <v>24</v>
      </c>
      <c r="I42" s="119" t="s">
        <v>13</v>
      </c>
      <c r="J42" s="124" t="s">
        <v>1170</v>
      </c>
    </row>
    <row r="43" spans="1:10" ht="56.25" x14ac:dyDescent="0.2">
      <c r="A43" s="115">
        <v>41</v>
      </c>
      <c r="B43" s="123" t="s">
        <v>831</v>
      </c>
      <c r="C43" s="117" t="s">
        <v>0</v>
      </c>
      <c r="D43" s="118" t="s">
        <v>1063</v>
      </c>
      <c r="E43" s="119" t="s">
        <v>2</v>
      </c>
      <c r="F43" s="119" t="s">
        <v>1167</v>
      </c>
      <c r="G43" s="119">
        <v>2007</v>
      </c>
      <c r="H43" s="119" t="s">
        <v>962</v>
      </c>
      <c r="I43" s="119" t="s">
        <v>1</v>
      </c>
      <c r="J43" s="124" t="s">
        <v>831</v>
      </c>
    </row>
    <row r="44" spans="1:10" ht="25.5" x14ac:dyDescent="0.2">
      <c r="A44" s="115">
        <v>42</v>
      </c>
      <c r="B44" s="123" t="s">
        <v>832</v>
      </c>
      <c r="C44" s="117" t="s">
        <v>3</v>
      </c>
      <c r="D44" s="118" t="s">
        <v>766</v>
      </c>
      <c r="E44" s="122" t="s">
        <v>2</v>
      </c>
      <c r="F44" s="122" t="s">
        <v>5</v>
      </c>
      <c r="G44" s="122">
        <v>2007</v>
      </c>
      <c r="H44" s="122" t="s">
        <v>961</v>
      </c>
      <c r="I44" s="119" t="s">
        <v>13</v>
      </c>
      <c r="J44" s="124" t="s">
        <v>832</v>
      </c>
    </row>
    <row r="45" spans="1:10" ht="25.5" x14ac:dyDescent="0.2">
      <c r="A45" s="115">
        <v>43</v>
      </c>
      <c r="B45" s="123" t="s">
        <v>833</v>
      </c>
      <c r="C45" s="117" t="s">
        <v>10</v>
      </c>
      <c r="D45" s="118" t="s">
        <v>14</v>
      </c>
      <c r="E45" s="119" t="s">
        <v>904</v>
      </c>
      <c r="F45" s="119" t="s">
        <v>15</v>
      </c>
      <c r="G45" s="119">
        <v>2007</v>
      </c>
      <c r="H45" s="119" t="s">
        <v>963</v>
      </c>
      <c r="I45" s="119" t="s">
        <v>13</v>
      </c>
      <c r="J45" s="124" t="s">
        <v>833</v>
      </c>
    </row>
    <row r="46" spans="1:10" ht="38.25" x14ac:dyDescent="0.2">
      <c r="A46" s="115">
        <v>44</v>
      </c>
      <c r="B46" s="116" t="s">
        <v>834</v>
      </c>
      <c r="C46" s="117" t="s">
        <v>81</v>
      </c>
      <c r="D46" s="118" t="s">
        <v>1060</v>
      </c>
      <c r="E46" s="119" t="s">
        <v>2</v>
      </c>
      <c r="F46" s="119" t="s">
        <v>84</v>
      </c>
      <c r="G46" s="119">
        <v>2007</v>
      </c>
      <c r="H46" s="119" t="s">
        <v>85</v>
      </c>
      <c r="I46" s="119" t="s">
        <v>13</v>
      </c>
      <c r="J46" s="121" t="s">
        <v>834</v>
      </c>
    </row>
    <row r="47" spans="1:10" ht="114.75" x14ac:dyDescent="0.2">
      <c r="A47" s="115">
        <v>45</v>
      </c>
      <c r="B47" s="123" t="s">
        <v>796</v>
      </c>
      <c r="C47" s="117" t="s">
        <v>10</v>
      </c>
      <c r="D47" s="118" t="s">
        <v>16</v>
      </c>
      <c r="E47" s="119" t="s">
        <v>19</v>
      </c>
      <c r="F47" s="119" t="s">
        <v>18</v>
      </c>
      <c r="G47" s="119">
        <v>2008</v>
      </c>
      <c r="H47" s="122" t="s">
        <v>959</v>
      </c>
      <c r="I47" s="119" t="s">
        <v>13</v>
      </c>
      <c r="J47" s="124" t="s">
        <v>796</v>
      </c>
    </row>
    <row r="48" spans="1:10" ht="25.5" x14ac:dyDescent="0.2">
      <c r="A48" s="115">
        <v>46</v>
      </c>
      <c r="B48" s="123" t="s">
        <v>835</v>
      </c>
      <c r="C48" s="117" t="s">
        <v>37</v>
      </c>
      <c r="D48" s="118" t="s">
        <v>768</v>
      </c>
      <c r="E48" s="119" t="s">
        <v>25</v>
      </c>
      <c r="F48" s="119" t="s">
        <v>39</v>
      </c>
      <c r="G48" s="126">
        <v>2008</v>
      </c>
      <c r="H48" s="126" t="s">
        <v>12</v>
      </c>
      <c r="I48" s="119" t="s">
        <v>13</v>
      </c>
      <c r="J48" s="124" t="s">
        <v>835</v>
      </c>
    </row>
    <row r="49" spans="1:11" ht="38.25" x14ac:dyDescent="0.2">
      <c r="A49" s="115">
        <v>47</v>
      </c>
      <c r="B49" s="123" t="s">
        <v>836</v>
      </c>
      <c r="C49" s="117" t="s">
        <v>42</v>
      </c>
      <c r="D49" s="118" t="s">
        <v>44</v>
      </c>
      <c r="E49" s="119" t="s">
        <v>25</v>
      </c>
      <c r="F49" s="119" t="s">
        <v>999</v>
      </c>
      <c r="G49" s="119">
        <v>2008</v>
      </c>
      <c r="H49" s="119" t="s">
        <v>685</v>
      </c>
      <c r="I49" s="119" t="s">
        <v>1</v>
      </c>
      <c r="J49" s="124" t="s">
        <v>836</v>
      </c>
    </row>
    <row r="50" spans="1:11" ht="38.25" x14ac:dyDescent="0.2">
      <c r="A50" s="115">
        <v>48</v>
      </c>
      <c r="B50" s="123" t="s">
        <v>837</v>
      </c>
      <c r="C50" s="117" t="s">
        <v>54</v>
      </c>
      <c r="D50" s="118" t="s">
        <v>1271</v>
      </c>
      <c r="E50" s="119" t="s">
        <v>25</v>
      </c>
      <c r="F50" s="119" t="s">
        <v>711</v>
      </c>
      <c r="G50" s="126">
        <v>2008</v>
      </c>
      <c r="H50" s="119" t="s">
        <v>62</v>
      </c>
      <c r="I50" s="119" t="s">
        <v>13</v>
      </c>
      <c r="J50" s="124" t="s">
        <v>837</v>
      </c>
    </row>
    <row r="51" spans="1:11" s="3" customFormat="1" ht="38.25" x14ac:dyDescent="0.2">
      <c r="A51" s="115">
        <v>49</v>
      </c>
      <c r="B51" s="116" t="s">
        <v>838</v>
      </c>
      <c r="C51" s="117" t="s">
        <v>673</v>
      </c>
      <c r="D51" s="118" t="s">
        <v>101</v>
      </c>
      <c r="E51" s="119" t="s">
        <v>2</v>
      </c>
      <c r="F51" s="119" t="s">
        <v>102</v>
      </c>
      <c r="G51" s="119">
        <v>2008</v>
      </c>
      <c r="H51" s="119" t="s">
        <v>961</v>
      </c>
      <c r="I51" s="119" t="s">
        <v>1</v>
      </c>
      <c r="J51" s="121" t="s">
        <v>838</v>
      </c>
    </row>
    <row r="52" spans="1:11" ht="51" x14ac:dyDescent="0.2">
      <c r="A52" s="115">
        <v>50</v>
      </c>
      <c r="B52" s="123" t="s">
        <v>839</v>
      </c>
      <c r="C52" s="117" t="s">
        <v>81</v>
      </c>
      <c r="D52" s="118" t="s">
        <v>702</v>
      </c>
      <c r="E52" s="119" t="s">
        <v>25</v>
      </c>
      <c r="F52" s="119" t="s">
        <v>921</v>
      </c>
      <c r="G52" s="125">
        <v>2008</v>
      </c>
      <c r="H52" s="119" t="s">
        <v>106</v>
      </c>
      <c r="I52" s="119" t="s">
        <v>13</v>
      </c>
      <c r="J52" s="124" t="s">
        <v>839</v>
      </c>
    </row>
    <row r="53" spans="1:11" ht="38.25" x14ac:dyDescent="0.2">
      <c r="A53" s="115">
        <v>51</v>
      </c>
      <c r="B53" s="123" t="s">
        <v>840</v>
      </c>
      <c r="C53" s="117" t="s">
        <v>679</v>
      </c>
      <c r="D53" s="118" t="s">
        <v>129</v>
      </c>
      <c r="E53" s="119" t="s">
        <v>2</v>
      </c>
      <c r="F53" s="119" t="s">
        <v>130</v>
      </c>
      <c r="G53" s="125">
        <v>2008</v>
      </c>
      <c r="H53" s="119" t="s">
        <v>12</v>
      </c>
      <c r="I53" s="119" t="s">
        <v>13</v>
      </c>
      <c r="J53" s="124" t="s">
        <v>840</v>
      </c>
    </row>
    <row r="54" spans="1:11" ht="63.75" x14ac:dyDescent="0.2">
      <c r="A54" s="115">
        <v>52</v>
      </c>
      <c r="B54" s="123" t="s">
        <v>841</v>
      </c>
      <c r="C54" s="117" t="s">
        <v>679</v>
      </c>
      <c r="D54" s="118" t="s">
        <v>166</v>
      </c>
      <c r="E54" s="119" t="s">
        <v>25</v>
      </c>
      <c r="F54" s="119" t="s">
        <v>1007</v>
      </c>
      <c r="G54" s="125">
        <v>2008</v>
      </c>
      <c r="H54" s="120" t="s">
        <v>971</v>
      </c>
      <c r="I54" s="119" t="s">
        <v>13</v>
      </c>
      <c r="J54" s="124" t="s">
        <v>841</v>
      </c>
    </row>
    <row r="55" spans="1:11" ht="51" x14ac:dyDescent="0.2">
      <c r="A55" s="115">
        <v>53</v>
      </c>
      <c r="B55" s="123" t="s">
        <v>842</v>
      </c>
      <c r="C55" s="117" t="s">
        <v>679</v>
      </c>
      <c r="D55" s="118" t="s">
        <v>674</v>
      </c>
      <c r="E55" s="119" t="s">
        <v>25</v>
      </c>
      <c r="F55" s="119" t="s">
        <v>1008</v>
      </c>
      <c r="G55" s="125">
        <v>2008</v>
      </c>
      <c r="H55" s="119" t="s">
        <v>167</v>
      </c>
      <c r="I55" s="119" t="s">
        <v>13</v>
      </c>
      <c r="J55" s="124" t="s">
        <v>842</v>
      </c>
    </row>
    <row r="56" spans="1:11" ht="38.25" x14ac:dyDescent="0.2">
      <c r="A56" s="115">
        <v>54</v>
      </c>
      <c r="B56" s="123" t="s">
        <v>772</v>
      </c>
      <c r="C56" s="117" t="s">
        <v>679</v>
      </c>
      <c r="D56" s="118" t="s">
        <v>170</v>
      </c>
      <c r="E56" s="119" t="s">
        <v>904</v>
      </c>
      <c r="F56" s="119" t="s">
        <v>171</v>
      </c>
      <c r="G56" s="125">
        <v>2008</v>
      </c>
      <c r="H56" s="120" t="s">
        <v>24</v>
      </c>
      <c r="I56" s="119" t="s">
        <v>13</v>
      </c>
      <c r="J56" s="124" t="s">
        <v>772</v>
      </c>
    </row>
    <row r="57" spans="1:11" ht="93.75" x14ac:dyDescent="0.2">
      <c r="A57" s="115">
        <v>55</v>
      </c>
      <c r="B57" s="123" t="s">
        <v>773</v>
      </c>
      <c r="C57" s="117" t="s">
        <v>679</v>
      </c>
      <c r="D57" s="118" t="s">
        <v>965</v>
      </c>
      <c r="E57" s="122" t="s">
        <v>2</v>
      </c>
      <c r="F57" s="122" t="s">
        <v>174</v>
      </c>
      <c r="G57" s="130">
        <v>2008</v>
      </c>
      <c r="H57" s="122" t="s">
        <v>694</v>
      </c>
      <c r="I57" s="122" t="s">
        <v>1</v>
      </c>
      <c r="J57" s="124" t="s">
        <v>773</v>
      </c>
      <c r="K57" s="16"/>
    </row>
    <row r="58" spans="1:11" ht="37.5" x14ac:dyDescent="0.2">
      <c r="A58" s="115">
        <v>56</v>
      </c>
      <c r="B58" s="123" t="s">
        <v>1050</v>
      </c>
      <c r="C58" s="117" t="s">
        <v>1106</v>
      </c>
      <c r="D58" s="118" t="s">
        <v>942</v>
      </c>
      <c r="E58" s="119" t="s">
        <v>2</v>
      </c>
      <c r="F58" s="119" t="s">
        <v>941</v>
      </c>
      <c r="G58" s="125">
        <v>2008</v>
      </c>
      <c r="H58" s="119" t="s">
        <v>940</v>
      </c>
      <c r="I58" s="119" t="s">
        <v>13</v>
      </c>
      <c r="J58" s="124" t="s">
        <v>1050</v>
      </c>
      <c r="K58" s="21"/>
    </row>
    <row r="59" spans="1:11" ht="56.25" x14ac:dyDescent="0.2">
      <c r="A59" s="115">
        <v>57</v>
      </c>
      <c r="B59" s="116" t="s">
        <v>1169</v>
      </c>
      <c r="C59" s="117" t="s">
        <v>1106</v>
      </c>
      <c r="D59" s="118" t="s">
        <v>943</v>
      </c>
      <c r="E59" s="119" t="s">
        <v>2</v>
      </c>
      <c r="F59" s="119" t="s">
        <v>109</v>
      </c>
      <c r="G59" s="119">
        <v>2008</v>
      </c>
      <c r="H59" s="119" t="s">
        <v>110</v>
      </c>
      <c r="I59" s="119" t="s">
        <v>13</v>
      </c>
      <c r="J59" s="121" t="s">
        <v>1169</v>
      </c>
    </row>
    <row r="60" spans="1:11" ht="37.5" x14ac:dyDescent="0.2">
      <c r="A60" s="115">
        <v>58</v>
      </c>
      <c r="B60" s="116" t="s">
        <v>1238</v>
      </c>
      <c r="C60" s="117" t="s">
        <v>1239</v>
      </c>
      <c r="D60" s="118" t="s">
        <v>1242</v>
      </c>
      <c r="E60" s="119" t="s">
        <v>25</v>
      </c>
      <c r="F60" s="119" t="s">
        <v>1240</v>
      </c>
      <c r="G60" s="119">
        <v>2008</v>
      </c>
      <c r="H60" s="119" t="s">
        <v>1241</v>
      </c>
      <c r="I60" s="131" t="s">
        <v>13</v>
      </c>
      <c r="J60" s="121" t="s">
        <v>1238</v>
      </c>
    </row>
    <row r="61" spans="1:11" ht="178.5" customHeight="1" x14ac:dyDescent="0.2">
      <c r="A61" s="115">
        <v>59</v>
      </c>
      <c r="B61" s="116" t="s">
        <v>1272</v>
      </c>
      <c r="C61" s="117" t="s">
        <v>1106</v>
      </c>
      <c r="D61" s="118" t="s">
        <v>1273</v>
      </c>
      <c r="E61" s="119" t="s">
        <v>90</v>
      </c>
      <c r="F61" s="119" t="s">
        <v>1274</v>
      </c>
      <c r="G61" s="119">
        <v>2008</v>
      </c>
      <c r="H61" s="119" t="s">
        <v>140</v>
      </c>
      <c r="I61" s="131" t="s">
        <v>1</v>
      </c>
      <c r="J61" s="121" t="s">
        <v>1272</v>
      </c>
    </row>
    <row r="62" spans="1:11" ht="178.5" customHeight="1" x14ac:dyDescent="0.2">
      <c r="A62" s="115">
        <v>60</v>
      </c>
      <c r="B62" s="116" t="s">
        <v>1275</v>
      </c>
      <c r="C62" s="117" t="s">
        <v>81</v>
      </c>
      <c r="D62" s="118" t="s">
        <v>1231</v>
      </c>
      <c r="E62" s="119" t="s">
        <v>904</v>
      </c>
      <c r="F62" s="119" t="s">
        <v>1276</v>
      </c>
      <c r="G62" s="119">
        <v>2008</v>
      </c>
      <c r="H62" s="119" t="s">
        <v>140</v>
      </c>
      <c r="I62" s="131" t="s">
        <v>1</v>
      </c>
      <c r="J62" s="121" t="s">
        <v>1275</v>
      </c>
    </row>
    <row r="63" spans="1:11" ht="38.25" x14ac:dyDescent="0.2">
      <c r="A63" s="115">
        <v>61</v>
      </c>
      <c r="B63" s="123" t="s">
        <v>843</v>
      </c>
      <c r="C63" s="117" t="s">
        <v>54</v>
      </c>
      <c r="D63" s="118" t="s">
        <v>911</v>
      </c>
      <c r="E63" s="119" t="s">
        <v>2</v>
      </c>
      <c r="F63" s="119" t="s">
        <v>63</v>
      </c>
      <c r="G63" s="119">
        <v>2009</v>
      </c>
      <c r="H63" s="119" t="s">
        <v>64</v>
      </c>
      <c r="I63" s="119" t="s">
        <v>13</v>
      </c>
      <c r="J63" s="124" t="s">
        <v>843</v>
      </c>
      <c r="K63" s="16"/>
    </row>
    <row r="64" spans="1:11" ht="25.5" x14ac:dyDescent="0.2">
      <c r="A64" s="115">
        <v>62</v>
      </c>
      <c r="B64" s="123" t="s">
        <v>844</v>
      </c>
      <c r="C64" s="117" t="s">
        <v>54</v>
      </c>
      <c r="D64" s="118" t="s">
        <v>65</v>
      </c>
      <c r="E64" s="119" t="s">
        <v>2</v>
      </c>
      <c r="F64" s="119" t="s">
        <v>66</v>
      </c>
      <c r="G64" s="119">
        <v>2009</v>
      </c>
      <c r="H64" s="119" t="s">
        <v>962</v>
      </c>
      <c r="I64" s="119" t="s">
        <v>1</v>
      </c>
      <c r="J64" s="124" t="s">
        <v>844</v>
      </c>
    </row>
    <row r="65" spans="1:10" ht="25.5" x14ac:dyDescent="0.2">
      <c r="A65" s="115">
        <v>63</v>
      </c>
      <c r="B65" s="123" t="s">
        <v>845</v>
      </c>
      <c r="C65" s="117" t="s">
        <v>54</v>
      </c>
      <c r="D65" s="118" t="s">
        <v>912</v>
      </c>
      <c r="E65" s="119" t="s">
        <v>2</v>
      </c>
      <c r="F65" s="119" t="s">
        <v>67</v>
      </c>
      <c r="G65" s="126">
        <v>2009</v>
      </c>
      <c r="H65" s="119" t="s">
        <v>962</v>
      </c>
      <c r="I65" s="119" t="s">
        <v>1</v>
      </c>
      <c r="J65" s="124" t="s">
        <v>845</v>
      </c>
    </row>
    <row r="66" spans="1:10" ht="37.5" x14ac:dyDescent="0.2">
      <c r="A66" s="115">
        <v>64</v>
      </c>
      <c r="B66" s="123" t="s">
        <v>846</v>
      </c>
      <c r="C66" s="117" t="s">
        <v>54</v>
      </c>
      <c r="D66" s="118" t="s">
        <v>1180</v>
      </c>
      <c r="E66" s="119" t="s">
        <v>2</v>
      </c>
      <c r="F66" s="119" t="s">
        <v>68</v>
      </c>
      <c r="G66" s="126">
        <v>2009</v>
      </c>
      <c r="H66" s="119" t="s">
        <v>71</v>
      </c>
      <c r="I66" s="119" t="s">
        <v>13</v>
      </c>
      <c r="J66" s="124" t="s">
        <v>846</v>
      </c>
    </row>
    <row r="67" spans="1:10" ht="25.5" x14ac:dyDescent="0.2">
      <c r="A67" s="115">
        <v>65</v>
      </c>
      <c r="B67" s="129" t="s">
        <v>847</v>
      </c>
      <c r="C67" s="117" t="s">
        <v>1103</v>
      </c>
      <c r="D67" s="118" t="s">
        <v>141</v>
      </c>
      <c r="E67" s="119" t="s">
        <v>90</v>
      </c>
      <c r="F67" s="119" t="s">
        <v>142</v>
      </c>
      <c r="G67" s="125">
        <v>2009</v>
      </c>
      <c r="H67" s="119" t="s">
        <v>964</v>
      </c>
      <c r="I67" s="119" t="s">
        <v>13</v>
      </c>
      <c r="J67" s="121" t="s">
        <v>847</v>
      </c>
    </row>
    <row r="68" spans="1:10" ht="38.25" x14ac:dyDescent="0.2">
      <c r="A68" s="115">
        <v>66</v>
      </c>
      <c r="B68" s="116" t="s">
        <v>848</v>
      </c>
      <c r="C68" s="117" t="s">
        <v>116</v>
      </c>
      <c r="D68" s="118" t="s">
        <v>710</v>
      </c>
      <c r="E68" s="119" t="s">
        <v>90</v>
      </c>
      <c r="F68" s="119" t="s">
        <v>119</v>
      </c>
      <c r="G68" s="119">
        <v>2009</v>
      </c>
      <c r="H68" s="119" t="s">
        <v>31</v>
      </c>
      <c r="I68" s="119" t="s">
        <v>13</v>
      </c>
      <c r="J68" s="121" t="s">
        <v>848</v>
      </c>
    </row>
    <row r="69" spans="1:10" ht="51" x14ac:dyDescent="0.2">
      <c r="A69" s="115">
        <v>67</v>
      </c>
      <c r="B69" s="123" t="s">
        <v>849</v>
      </c>
      <c r="C69" s="117" t="s">
        <v>679</v>
      </c>
      <c r="D69" s="118" t="s">
        <v>138</v>
      </c>
      <c r="E69" s="126" t="s">
        <v>2</v>
      </c>
      <c r="F69" s="119" t="s">
        <v>139</v>
      </c>
      <c r="G69" s="125">
        <v>2009</v>
      </c>
      <c r="H69" s="119" t="s">
        <v>106</v>
      </c>
      <c r="I69" s="119" t="s">
        <v>13</v>
      </c>
      <c r="J69" s="124" t="s">
        <v>849</v>
      </c>
    </row>
    <row r="70" spans="1:10" ht="38.25" x14ac:dyDescent="0.2">
      <c r="A70" s="115">
        <v>68</v>
      </c>
      <c r="B70" s="123" t="s">
        <v>850</v>
      </c>
      <c r="C70" s="117" t="s">
        <v>1103</v>
      </c>
      <c r="D70" s="118" t="s">
        <v>929</v>
      </c>
      <c r="E70" s="119" t="s">
        <v>90</v>
      </c>
      <c r="F70" s="119" t="s">
        <v>91</v>
      </c>
      <c r="G70" s="119">
        <v>2009</v>
      </c>
      <c r="H70" s="119" t="s">
        <v>147</v>
      </c>
      <c r="I70" s="119" t="s">
        <v>13</v>
      </c>
      <c r="J70" s="124" t="s">
        <v>850</v>
      </c>
    </row>
    <row r="71" spans="1:10" ht="37.5" x14ac:dyDescent="0.2">
      <c r="A71" s="115">
        <v>69</v>
      </c>
      <c r="B71" s="123" t="s">
        <v>851</v>
      </c>
      <c r="C71" s="117" t="s">
        <v>679</v>
      </c>
      <c r="D71" s="118" t="s">
        <v>164</v>
      </c>
      <c r="E71" s="119" t="s">
        <v>2</v>
      </c>
      <c r="F71" s="119" t="s">
        <v>165</v>
      </c>
      <c r="G71" s="125">
        <v>2009</v>
      </c>
      <c r="H71" s="119" t="s">
        <v>140</v>
      </c>
      <c r="I71" s="119" t="s">
        <v>1</v>
      </c>
      <c r="J71" s="124" t="s">
        <v>851</v>
      </c>
    </row>
    <row r="72" spans="1:10" ht="51" x14ac:dyDescent="0.2">
      <c r="A72" s="115">
        <v>70</v>
      </c>
      <c r="B72" s="123" t="s">
        <v>1277</v>
      </c>
      <c r="C72" s="117" t="s">
        <v>679</v>
      </c>
      <c r="D72" s="118" t="s">
        <v>1278</v>
      </c>
      <c r="E72" s="119" t="s">
        <v>904</v>
      </c>
      <c r="F72" s="119" t="s">
        <v>1279</v>
      </c>
      <c r="G72" s="125">
        <v>2009</v>
      </c>
      <c r="H72" s="119" t="s">
        <v>1280</v>
      </c>
      <c r="I72" s="119" t="s">
        <v>13</v>
      </c>
      <c r="J72" s="124" t="s">
        <v>1277</v>
      </c>
    </row>
    <row r="73" spans="1:10" ht="37.5" x14ac:dyDescent="0.2">
      <c r="A73" s="115">
        <v>71</v>
      </c>
      <c r="B73" s="123" t="s">
        <v>1281</v>
      </c>
      <c r="C73" s="117" t="s">
        <v>679</v>
      </c>
      <c r="D73" s="118" t="s">
        <v>170</v>
      </c>
      <c r="E73" s="119" t="s">
        <v>904</v>
      </c>
      <c r="F73" s="119" t="s">
        <v>1282</v>
      </c>
      <c r="G73" s="125">
        <v>2009</v>
      </c>
      <c r="H73" s="131" t="s">
        <v>1082</v>
      </c>
      <c r="I73" s="119" t="s">
        <v>13</v>
      </c>
      <c r="J73" s="124" t="s">
        <v>1281</v>
      </c>
    </row>
    <row r="74" spans="1:10" s="3" customFormat="1" ht="56.25" x14ac:dyDescent="0.2">
      <c r="A74" s="115">
        <v>72</v>
      </c>
      <c r="B74" s="123" t="s">
        <v>852</v>
      </c>
      <c r="C74" s="117" t="s">
        <v>54</v>
      </c>
      <c r="D74" s="118" t="s">
        <v>701</v>
      </c>
      <c r="E74" s="119" t="s">
        <v>2</v>
      </c>
      <c r="F74" s="119" t="s">
        <v>69</v>
      </c>
      <c r="G74" s="119">
        <v>2010</v>
      </c>
      <c r="H74" s="119" t="s">
        <v>685</v>
      </c>
      <c r="I74" s="119" t="s">
        <v>1</v>
      </c>
      <c r="J74" s="124" t="s">
        <v>852</v>
      </c>
    </row>
    <row r="75" spans="1:10" s="3" customFormat="1" ht="38.25" x14ac:dyDescent="0.2">
      <c r="A75" s="115">
        <v>73</v>
      </c>
      <c r="B75" s="123" t="s">
        <v>853</v>
      </c>
      <c r="C75" s="117" t="s">
        <v>54</v>
      </c>
      <c r="D75" s="118" t="s">
        <v>65</v>
      </c>
      <c r="E75" s="119" t="s">
        <v>25</v>
      </c>
      <c r="F75" s="122" t="s">
        <v>70</v>
      </c>
      <c r="G75" s="122">
        <v>2010</v>
      </c>
      <c r="H75" s="122" t="s">
        <v>961</v>
      </c>
      <c r="I75" s="122" t="s">
        <v>1</v>
      </c>
      <c r="J75" s="124" t="s">
        <v>853</v>
      </c>
    </row>
    <row r="76" spans="1:10" ht="25.5" x14ac:dyDescent="0.2">
      <c r="A76" s="115">
        <v>74</v>
      </c>
      <c r="B76" s="116" t="s">
        <v>1041</v>
      </c>
      <c r="C76" s="117" t="s">
        <v>112</v>
      </c>
      <c r="D76" s="118" t="s">
        <v>935</v>
      </c>
      <c r="E76" s="119" t="s">
        <v>2</v>
      </c>
      <c r="F76" s="119" t="s">
        <v>113</v>
      </c>
      <c r="G76" s="119">
        <v>2010</v>
      </c>
      <c r="H76" s="119" t="s">
        <v>140</v>
      </c>
      <c r="I76" s="119" t="s">
        <v>1</v>
      </c>
      <c r="J76" s="121" t="s">
        <v>1041</v>
      </c>
    </row>
    <row r="77" spans="1:10" ht="38.25" x14ac:dyDescent="0.2">
      <c r="A77" s="115">
        <v>75</v>
      </c>
      <c r="B77" s="123" t="s">
        <v>1042</v>
      </c>
      <c r="C77" s="117" t="s">
        <v>54</v>
      </c>
      <c r="D77" s="118" t="s">
        <v>946</v>
      </c>
      <c r="E77" s="119" t="s">
        <v>90</v>
      </c>
      <c r="F77" s="119" t="s">
        <v>148</v>
      </c>
      <c r="G77" s="125">
        <v>2010</v>
      </c>
      <c r="H77" s="119" t="s">
        <v>140</v>
      </c>
      <c r="I77" s="126" t="s">
        <v>1</v>
      </c>
      <c r="J77" s="124" t="s">
        <v>1042</v>
      </c>
    </row>
    <row r="78" spans="1:10" ht="38.25" x14ac:dyDescent="0.2">
      <c r="A78" s="115">
        <v>76</v>
      </c>
      <c r="B78" s="123" t="s">
        <v>1043</v>
      </c>
      <c r="C78" s="117" t="s">
        <v>679</v>
      </c>
      <c r="D78" s="118" t="s">
        <v>704</v>
      </c>
      <c r="E78" s="119" t="s">
        <v>90</v>
      </c>
      <c r="F78" s="119" t="s">
        <v>156</v>
      </c>
      <c r="G78" s="125">
        <v>2010</v>
      </c>
      <c r="H78" s="119" t="s">
        <v>157</v>
      </c>
      <c r="I78" s="119" t="s">
        <v>13</v>
      </c>
      <c r="J78" s="124" t="s">
        <v>1043</v>
      </c>
    </row>
    <row r="79" spans="1:10" ht="25.5" x14ac:dyDescent="0.2">
      <c r="A79" s="115">
        <v>77</v>
      </c>
      <c r="B79" s="123" t="s">
        <v>1044</v>
      </c>
      <c r="C79" s="117" t="s">
        <v>54</v>
      </c>
      <c r="D79" s="118" t="s">
        <v>177</v>
      </c>
      <c r="E79" s="119" t="s">
        <v>2</v>
      </c>
      <c r="F79" s="119" t="s">
        <v>178</v>
      </c>
      <c r="G79" s="125">
        <v>2010</v>
      </c>
      <c r="H79" s="119" t="s">
        <v>694</v>
      </c>
      <c r="I79" s="119" t="s">
        <v>1</v>
      </c>
      <c r="J79" s="124" t="s">
        <v>1044</v>
      </c>
    </row>
    <row r="80" spans="1:10" ht="56.25" x14ac:dyDescent="0.2">
      <c r="A80" s="115">
        <v>78</v>
      </c>
      <c r="B80" s="123" t="s">
        <v>1049</v>
      </c>
      <c r="C80" s="117" t="s">
        <v>679</v>
      </c>
      <c r="D80" s="118" t="s">
        <v>707</v>
      </c>
      <c r="E80" s="119" t="s">
        <v>90</v>
      </c>
      <c r="F80" s="119" t="s">
        <v>169</v>
      </c>
      <c r="G80" s="125">
        <v>2010</v>
      </c>
      <c r="H80" s="120" t="s">
        <v>140</v>
      </c>
      <c r="I80" s="120" t="s">
        <v>1</v>
      </c>
      <c r="J80" s="124" t="s">
        <v>1049</v>
      </c>
    </row>
    <row r="81" spans="1:10" ht="51" x14ac:dyDescent="0.2">
      <c r="A81" s="115">
        <v>79</v>
      </c>
      <c r="B81" s="123" t="s">
        <v>1283</v>
      </c>
      <c r="C81" s="117" t="s">
        <v>1239</v>
      </c>
      <c r="D81" s="118" t="s">
        <v>1242</v>
      </c>
      <c r="E81" s="119" t="s">
        <v>904</v>
      </c>
      <c r="F81" s="131" t="s">
        <v>1285</v>
      </c>
      <c r="G81" s="125">
        <v>2010</v>
      </c>
      <c r="H81" s="120" t="s">
        <v>1284</v>
      </c>
      <c r="I81" s="120" t="s">
        <v>13</v>
      </c>
      <c r="J81" s="124" t="s">
        <v>1283</v>
      </c>
    </row>
    <row r="82" spans="1:10" ht="37.5" x14ac:dyDescent="0.2">
      <c r="A82" s="115">
        <v>80</v>
      </c>
      <c r="B82" s="123" t="s">
        <v>1286</v>
      </c>
      <c r="C82" s="117" t="s">
        <v>1239</v>
      </c>
      <c r="D82" s="118" t="s">
        <v>1242</v>
      </c>
      <c r="E82" s="119" t="s">
        <v>904</v>
      </c>
      <c r="F82" s="131" t="s">
        <v>1287</v>
      </c>
      <c r="G82" s="125">
        <v>2010</v>
      </c>
      <c r="H82" s="120" t="s">
        <v>1284</v>
      </c>
      <c r="I82" s="120" t="s">
        <v>13</v>
      </c>
      <c r="J82" s="124" t="s">
        <v>1286</v>
      </c>
    </row>
    <row r="83" spans="1:10" ht="38.25" x14ac:dyDescent="0.2">
      <c r="A83" s="115">
        <v>81</v>
      </c>
      <c r="B83" s="123" t="s">
        <v>1288</v>
      </c>
      <c r="C83" s="117" t="s">
        <v>679</v>
      </c>
      <c r="D83" s="118" t="s">
        <v>1289</v>
      </c>
      <c r="E83" s="119" t="s">
        <v>25</v>
      </c>
      <c r="F83" s="131" t="s">
        <v>1290</v>
      </c>
      <c r="G83" s="125">
        <v>2010</v>
      </c>
      <c r="H83" s="120" t="s">
        <v>1082</v>
      </c>
      <c r="I83" s="120" t="s">
        <v>13</v>
      </c>
      <c r="J83" s="124" t="s">
        <v>1288</v>
      </c>
    </row>
    <row r="84" spans="1:10" ht="25.5" x14ac:dyDescent="0.2">
      <c r="A84" s="115">
        <v>82</v>
      </c>
      <c r="B84" s="123" t="s">
        <v>854</v>
      </c>
      <c r="C84" s="117" t="s">
        <v>6</v>
      </c>
      <c r="D84" s="118" t="s">
        <v>903</v>
      </c>
      <c r="E84" s="119" t="s">
        <v>2</v>
      </c>
      <c r="F84" s="119" t="s">
        <v>7</v>
      </c>
      <c r="G84" s="125">
        <v>2011</v>
      </c>
      <c r="H84" s="119" t="s">
        <v>12</v>
      </c>
      <c r="I84" s="119" t="s">
        <v>13</v>
      </c>
      <c r="J84" s="124" t="s">
        <v>854</v>
      </c>
    </row>
    <row r="85" spans="1:10" ht="38.25" x14ac:dyDescent="0.2">
      <c r="A85" s="115">
        <v>83</v>
      </c>
      <c r="B85" s="116" t="s">
        <v>952</v>
      </c>
      <c r="C85" s="117" t="s">
        <v>54</v>
      </c>
      <c r="D85" s="118" t="s">
        <v>919</v>
      </c>
      <c r="E85" s="119" t="s">
        <v>25</v>
      </c>
      <c r="F85" s="119" t="s">
        <v>918</v>
      </c>
      <c r="G85" s="126">
        <v>2011</v>
      </c>
      <c r="H85" s="120" t="s">
        <v>1082</v>
      </c>
      <c r="I85" s="119" t="s">
        <v>13</v>
      </c>
      <c r="J85" s="121" t="s">
        <v>952</v>
      </c>
    </row>
    <row r="86" spans="1:10" ht="25.5" x14ac:dyDescent="0.2">
      <c r="A86" s="115">
        <v>84</v>
      </c>
      <c r="B86" s="116" t="s">
        <v>1013</v>
      </c>
      <c r="C86" s="117" t="s">
        <v>673</v>
      </c>
      <c r="D86" s="118" t="s">
        <v>934</v>
      </c>
      <c r="E86" s="119" t="s">
        <v>90</v>
      </c>
      <c r="F86" s="119" t="s">
        <v>105</v>
      </c>
      <c r="G86" s="119">
        <v>2011</v>
      </c>
      <c r="H86" s="119" t="s">
        <v>106</v>
      </c>
      <c r="I86" s="119" t="s">
        <v>13</v>
      </c>
      <c r="J86" s="121" t="s">
        <v>1013</v>
      </c>
    </row>
    <row r="87" spans="1:10" ht="93.75" x14ac:dyDescent="0.2">
      <c r="A87" s="115">
        <v>85</v>
      </c>
      <c r="B87" s="116" t="s">
        <v>1014</v>
      </c>
      <c r="C87" s="117" t="s">
        <v>1106</v>
      </c>
      <c r="D87" s="118" t="s">
        <v>944</v>
      </c>
      <c r="E87" s="119" t="s">
        <v>904</v>
      </c>
      <c r="F87" s="122" t="s">
        <v>111</v>
      </c>
      <c r="G87" s="122">
        <v>2011</v>
      </c>
      <c r="H87" s="122" t="s">
        <v>71</v>
      </c>
      <c r="I87" s="122" t="s">
        <v>13</v>
      </c>
      <c r="J87" s="121" t="s">
        <v>1014</v>
      </c>
    </row>
    <row r="88" spans="1:10" ht="56.25" x14ac:dyDescent="0.2">
      <c r="A88" s="115">
        <v>86</v>
      </c>
      <c r="B88" s="123" t="s">
        <v>855</v>
      </c>
      <c r="C88" s="117" t="s">
        <v>1106</v>
      </c>
      <c r="D88" s="118" t="s">
        <v>125</v>
      </c>
      <c r="E88" s="119" t="s">
        <v>904</v>
      </c>
      <c r="F88" s="119" t="s">
        <v>126</v>
      </c>
      <c r="G88" s="125">
        <v>2011</v>
      </c>
      <c r="H88" s="119" t="s">
        <v>127</v>
      </c>
      <c r="I88" s="122" t="s">
        <v>13</v>
      </c>
      <c r="J88" s="124" t="s">
        <v>855</v>
      </c>
    </row>
    <row r="89" spans="1:10" ht="51" x14ac:dyDescent="0.2">
      <c r="A89" s="115">
        <v>87</v>
      </c>
      <c r="B89" s="123" t="s">
        <v>1015</v>
      </c>
      <c r="C89" s="117" t="s">
        <v>54</v>
      </c>
      <c r="D89" s="118" t="s">
        <v>144</v>
      </c>
      <c r="E89" s="119" t="s">
        <v>25</v>
      </c>
      <c r="F89" s="119" t="s">
        <v>145</v>
      </c>
      <c r="G89" s="125">
        <v>2011</v>
      </c>
      <c r="H89" s="119" t="s">
        <v>12</v>
      </c>
      <c r="I89" s="119" t="s">
        <v>13</v>
      </c>
      <c r="J89" s="124" t="s">
        <v>1015</v>
      </c>
    </row>
    <row r="90" spans="1:10" ht="38.25" x14ac:dyDescent="0.2">
      <c r="A90" s="115">
        <v>88</v>
      </c>
      <c r="B90" s="123" t="s">
        <v>1016</v>
      </c>
      <c r="C90" s="117" t="s">
        <v>81</v>
      </c>
      <c r="D90" s="118" t="s">
        <v>149</v>
      </c>
      <c r="E90" s="119" t="s">
        <v>2</v>
      </c>
      <c r="F90" s="119" t="s">
        <v>1168</v>
      </c>
      <c r="G90" s="125">
        <v>2011</v>
      </c>
      <c r="H90" s="119" t="s">
        <v>71</v>
      </c>
      <c r="I90" s="119" t="s">
        <v>13</v>
      </c>
      <c r="J90" s="124" t="s">
        <v>1016</v>
      </c>
    </row>
    <row r="91" spans="1:10" s="1" customFormat="1" x14ac:dyDescent="0.2">
      <c r="A91" s="115">
        <v>89</v>
      </c>
      <c r="B91" s="123" t="s">
        <v>1017</v>
      </c>
      <c r="C91" s="117" t="s">
        <v>54</v>
      </c>
      <c r="D91" s="118" t="s">
        <v>150</v>
      </c>
      <c r="E91" s="119" t="s">
        <v>2</v>
      </c>
      <c r="F91" s="119" t="s">
        <v>151</v>
      </c>
      <c r="G91" s="125">
        <v>2011</v>
      </c>
      <c r="H91" s="119" t="s">
        <v>31</v>
      </c>
      <c r="I91" s="119" t="s">
        <v>13</v>
      </c>
      <c r="J91" s="124" t="s">
        <v>1017</v>
      </c>
    </row>
    <row r="92" spans="1:10" ht="38.25" x14ac:dyDescent="0.2">
      <c r="A92" s="115">
        <v>90</v>
      </c>
      <c r="B92" s="123" t="s">
        <v>1018</v>
      </c>
      <c r="C92" s="117" t="s">
        <v>679</v>
      </c>
      <c r="D92" s="118" t="s">
        <v>154</v>
      </c>
      <c r="E92" s="119" t="s">
        <v>2</v>
      </c>
      <c r="F92" s="119" t="s">
        <v>155</v>
      </c>
      <c r="G92" s="125">
        <v>2011</v>
      </c>
      <c r="H92" s="119" t="s">
        <v>24</v>
      </c>
      <c r="I92" s="119" t="s">
        <v>13</v>
      </c>
      <c r="J92" s="124" t="s">
        <v>1018</v>
      </c>
    </row>
    <row r="93" spans="1:10" s="1" customFormat="1" ht="63.75" x14ac:dyDescent="0.2">
      <c r="A93" s="115">
        <v>91</v>
      </c>
      <c r="B93" s="123" t="s">
        <v>774</v>
      </c>
      <c r="C93" s="117" t="s">
        <v>679</v>
      </c>
      <c r="D93" s="118" t="s">
        <v>162</v>
      </c>
      <c r="E93" s="119" t="s">
        <v>904</v>
      </c>
      <c r="F93" s="119" t="s">
        <v>163</v>
      </c>
      <c r="G93" s="125">
        <v>2011</v>
      </c>
      <c r="H93" s="119" t="s">
        <v>960</v>
      </c>
      <c r="I93" s="119" t="s">
        <v>13</v>
      </c>
      <c r="J93" s="124" t="s">
        <v>774</v>
      </c>
    </row>
    <row r="94" spans="1:10" s="1" customFormat="1" ht="51" x14ac:dyDescent="0.2">
      <c r="A94" s="115">
        <v>92</v>
      </c>
      <c r="B94" s="123" t="s">
        <v>775</v>
      </c>
      <c r="C94" s="117" t="s">
        <v>679</v>
      </c>
      <c r="D94" s="118" t="s">
        <v>674</v>
      </c>
      <c r="E94" s="119" t="s">
        <v>2</v>
      </c>
      <c r="F94" s="119" t="s">
        <v>168</v>
      </c>
      <c r="G94" s="125">
        <v>2011</v>
      </c>
      <c r="H94" s="119" t="s">
        <v>12</v>
      </c>
      <c r="I94" s="119" t="s">
        <v>13</v>
      </c>
      <c r="J94" s="124" t="s">
        <v>775</v>
      </c>
    </row>
    <row r="95" spans="1:10" ht="38.25" x14ac:dyDescent="0.2">
      <c r="A95" s="115">
        <v>93</v>
      </c>
      <c r="B95" s="123" t="s">
        <v>1019</v>
      </c>
      <c r="C95" s="117" t="s">
        <v>679</v>
      </c>
      <c r="D95" s="118" t="s">
        <v>172</v>
      </c>
      <c r="E95" s="119" t="s">
        <v>2</v>
      </c>
      <c r="F95" s="119" t="s">
        <v>173</v>
      </c>
      <c r="G95" s="125">
        <v>2011</v>
      </c>
      <c r="H95" s="119" t="s">
        <v>997</v>
      </c>
      <c r="I95" s="119" t="s">
        <v>1</v>
      </c>
      <c r="J95" s="124" t="s">
        <v>1019</v>
      </c>
    </row>
    <row r="96" spans="1:10" ht="37.5" x14ac:dyDescent="0.2">
      <c r="A96" s="115">
        <v>94</v>
      </c>
      <c r="B96" s="123" t="s">
        <v>1056</v>
      </c>
      <c r="C96" s="117" t="s">
        <v>681</v>
      </c>
      <c r="D96" s="118" t="s">
        <v>121</v>
      </c>
      <c r="E96" s="119" t="s">
        <v>124</v>
      </c>
      <c r="F96" s="119" t="s">
        <v>123</v>
      </c>
      <c r="G96" s="125">
        <v>2011</v>
      </c>
      <c r="H96" s="119" t="s">
        <v>83</v>
      </c>
      <c r="I96" s="119" t="s">
        <v>13</v>
      </c>
      <c r="J96" s="124" t="s">
        <v>1056</v>
      </c>
    </row>
    <row r="97" spans="1:10" ht="25.5" x14ac:dyDescent="0.2">
      <c r="A97" s="115">
        <v>95</v>
      </c>
      <c r="B97" s="123" t="s">
        <v>1159</v>
      </c>
      <c r="C97" s="117" t="s">
        <v>81</v>
      </c>
      <c r="D97" s="118" t="s">
        <v>1158</v>
      </c>
      <c r="E97" s="119" t="s">
        <v>904</v>
      </c>
      <c r="F97" s="119" t="s">
        <v>1160</v>
      </c>
      <c r="G97" s="125">
        <v>2011</v>
      </c>
      <c r="H97" s="119" t="s">
        <v>1161</v>
      </c>
      <c r="I97" s="119" t="s">
        <v>13</v>
      </c>
      <c r="J97" s="124" t="s">
        <v>1159</v>
      </c>
    </row>
    <row r="98" spans="1:10" ht="51" x14ac:dyDescent="0.2">
      <c r="A98" s="115">
        <v>96</v>
      </c>
      <c r="B98" s="123" t="s">
        <v>1164</v>
      </c>
      <c r="C98" s="117" t="s">
        <v>679</v>
      </c>
      <c r="D98" s="118" t="s">
        <v>1162</v>
      </c>
      <c r="E98" s="119" t="s">
        <v>2</v>
      </c>
      <c r="F98" s="119" t="s">
        <v>1163</v>
      </c>
      <c r="G98" s="125">
        <v>2011</v>
      </c>
      <c r="H98" s="120" t="s">
        <v>140</v>
      </c>
      <c r="I98" s="119" t="s">
        <v>1</v>
      </c>
      <c r="J98" s="124" t="s">
        <v>1164</v>
      </c>
    </row>
    <row r="99" spans="1:10" ht="38.25" x14ac:dyDescent="0.2">
      <c r="A99" s="115">
        <v>97</v>
      </c>
      <c r="B99" s="116" t="s">
        <v>1251</v>
      </c>
      <c r="C99" s="117" t="s">
        <v>673</v>
      </c>
      <c r="D99" s="118" t="s">
        <v>1179</v>
      </c>
      <c r="E99" s="119" t="s">
        <v>2</v>
      </c>
      <c r="F99" s="119" t="s">
        <v>103</v>
      </c>
      <c r="G99" s="119">
        <v>2011</v>
      </c>
      <c r="H99" s="119" t="s">
        <v>12</v>
      </c>
      <c r="I99" s="119" t="s">
        <v>13</v>
      </c>
      <c r="J99" s="121" t="s">
        <v>1251</v>
      </c>
    </row>
    <row r="100" spans="1:10" ht="51" x14ac:dyDescent="0.2">
      <c r="A100" s="115">
        <v>98</v>
      </c>
      <c r="B100" s="116" t="s">
        <v>1291</v>
      </c>
      <c r="C100" s="117" t="s">
        <v>81</v>
      </c>
      <c r="D100" s="118" t="s">
        <v>1292</v>
      </c>
      <c r="E100" s="119" t="s">
        <v>904</v>
      </c>
      <c r="F100" s="119" t="s">
        <v>1293</v>
      </c>
      <c r="G100" s="119">
        <v>2011</v>
      </c>
      <c r="H100" s="119" t="s">
        <v>1294</v>
      </c>
      <c r="I100" s="119" t="s">
        <v>13</v>
      </c>
      <c r="J100" s="121" t="s">
        <v>1291</v>
      </c>
    </row>
    <row r="101" spans="1:10" x14ac:dyDescent="0.2">
      <c r="A101" s="115">
        <v>99</v>
      </c>
      <c r="B101" s="116" t="s">
        <v>1295</v>
      </c>
      <c r="C101" s="117" t="s">
        <v>673</v>
      </c>
      <c r="D101" s="118" t="s">
        <v>933</v>
      </c>
      <c r="E101" s="119" t="s">
        <v>25</v>
      </c>
      <c r="F101" s="119" t="s">
        <v>104</v>
      </c>
      <c r="G101" s="119">
        <v>2011</v>
      </c>
      <c r="H101" s="119" t="s">
        <v>1296</v>
      </c>
      <c r="I101" s="119" t="s">
        <v>13</v>
      </c>
      <c r="J101" s="121" t="s">
        <v>1295</v>
      </c>
    </row>
    <row r="102" spans="1:10" ht="37.5" x14ac:dyDescent="0.2">
      <c r="A102" s="115">
        <v>100</v>
      </c>
      <c r="B102" s="116" t="s">
        <v>1297</v>
      </c>
      <c r="C102" s="117" t="s">
        <v>679</v>
      </c>
      <c r="D102" s="118" t="s">
        <v>1298</v>
      </c>
      <c r="E102" s="119" t="s">
        <v>2</v>
      </c>
      <c r="F102" s="131" t="s">
        <v>1167</v>
      </c>
      <c r="G102" s="119">
        <v>2011</v>
      </c>
      <c r="H102" s="120" t="s">
        <v>140</v>
      </c>
      <c r="I102" s="119" t="s">
        <v>1</v>
      </c>
      <c r="J102" s="121" t="s">
        <v>1297</v>
      </c>
    </row>
    <row r="103" spans="1:10" ht="25.5" x14ac:dyDescent="0.2">
      <c r="A103" s="115">
        <v>101</v>
      </c>
      <c r="B103" s="123" t="s">
        <v>856</v>
      </c>
      <c r="C103" s="117" t="s">
        <v>0</v>
      </c>
      <c r="D103" s="118" t="s">
        <v>1064</v>
      </c>
      <c r="E103" s="119" t="s">
        <v>90</v>
      </c>
      <c r="F103" s="119" t="s">
        <v>1005</v>
      </c>
      <c r="G103" s="119">
        <v>2012</v>
      </c>
      <c r="H103" s="119" t="s">
        <v>962</v>
      </c>
      <c r="I103" s="119" t="s">
        <v>1</v>
      </c>
      <c r="J103" s="124" t="s">
        <v>856</v>
      </c>
    </row>
    <row r="104" spans="1:10" ht="25.5" x14ac:dyDescent="0.2">
      <c r="A104" s="115">
        <v>102</v>
      </c>
      <c r="B104" s="123" t="s">
        <v>857</v>
      </c>
      <c r="C104" s="117" t="s">
        <v>10</v>
      </c>
      <c r="D104" s="118" t="s">
        <v>16</v>
      </c>
      <c r="E104" s="119" t="s">
        <v>2</v>
      </c>
      <c r="F104" s="119" t="s">
        <v>20</v>
      </c>
      <c r="G104" s="119">
        <v>2012</v>
      </c>
      <c r="H104" s="119" t="s">
        <v>685</v>
      </c>
      <c r="I104" s="119" t="s">
        <v>1</v>
      </c>
      <c r="J104" s="124" t="s">
        <v>857</v>
      </c>
    </row>
    <row r="105" spans="1:10" ht="25.5" x14ac:dyDescent="0.2">
      <c r="A105" s="115">
        <v>103</v>
      </c>
      <c r="B105" s="116" t="s">
        <v>858</v>
      </c>
      <c r="C105" s="117" t="s">
        <v>26</v>
      </c>
      <c r="D105" s="118" t="s">
        <v>32</v>
      </c>
      <c r="E105" s="119" t="s">
        <v>2</v>
      </c>
      <c r="F105" s="119" t="s">
        <v>33</v>
      </c>
      <c r="G105" s="119">
        <v>2012</v>
      </c>
      <c r="H105" s="120" t="s">
        <v>140</v>
      </c>
      <c r="I105" s="119" t="s">
        <v>1</v>
      </c>
      <c r="J105" s="121" t="s">
        <v>858</v>
      </c>
    </row>
    <row r="106" spans="1:10" ht="25.5" x14ac:dyDescent="0.2">
      <c r="A106" s="115">
        <v>104</v>
      </c>
      <c r="B106" s="116" t="s">
        <v>859</v>
      </c>
      <c r="C106" s="117" t="s">
        <v>34</v>
      </c>
      <c r="D106" s="118" t="s">
        <v>970</v>
      </c>
      <c r="E106" s="119" t="s">
        <v>904</v>
      </c>
      <c r="F106" s="122" t="s">
        <v>35</v>
      </c>
      <c r="G106" s="127">
        <v>2012</v>
      </c>
      <c r="H106" s="127" t="s">
        <v>12</v>
      </c>
      <c r="I106" s="122" t="s">
        <v>13</v>
      </c>
      <c r="J106" s="121" t="s">
        <v>859</v>
      </c>
    </row>
    <row r="107" spans="1:10" ht="25.5" x14ac:dyDescent="0.2">
      <c r="A107" s="115">
        <v>105</v>
      </c>
      <c r="B107" s="116" t="s">
        <v>860</v>
      </c>
      <c r="C107" s="117" t="s">
        <v>34</v>
      </c>
      <c r="D107" s="118" t="s">
        <v>767</v>
      </c>
      <c r="E107" s="119" t="s">
        <v>904</v>
      </c>
      <c r="F107" s="119" t="s">
        <v>36</v>
      </c>
      <c r="G107" s="119">
        <v>2012</v>
      </c>
      <c r="H107" s="119" t="s">
        <v>12</v>
      </c>
      <c r="I107" s="119" t="s">
        <v>13</v>
      </c>
      <c r="J107" s="121" t="s">
        <v>860</v>
      </c>
    </row>
    <row r="108" spans="1:10" ht="38.25" x14ac:dyDescent="0.2">
      <c r="A108" s="115">
        <v>106</v>
      </c>
      <c r="B108" s="123" t="s">
        <v>861</v>
      </c>
      <c r="C108" s="117" t="s">
        <v>679</v>
      </c>
      <c r="D108" s="118" t="s">
        <v>969</v>
      </c>
      <c r="E108" s="119" t="s">
        <v>2</v>
      </c>
      <c r="F108" s="119" t="s">
        <v>40</v>
      </c>
      <c r="G108" s="126">
        <v>2012</v>
      </c>
      <c r="H108" s="119" t="s">
        <v>140</v>
      </c>
      <c r="I108" s="119" t="s">
        <v>1</v>
      </c>
      <c r="J108" s="124" t="s">
        <v>861</v>
      </c>
    </row>
    <row r="109" spans="1:10" ht="25.5" x14ac:dyDescent="0.2">
      <c r="A109" s="115">
        <v>107</v>
      </c>
      <c r="B109" s="123" t="s">
        <v>862</v>
      </c>
      <c r="C109" s="117" t="s">
        <v>42</v>
      </c>
      <c r="D109" s="118" t="s">
        <v>771</v>
      </c>
      <c r="E109" s="119" t="s">
        <v>2</v>
      </c>
      <c r="F109" s="119" t="s">
        <v>51</v>
      </c>
      <c r="G109" s="119">
        <v>2012</v>
      </c>
      <c r="H109" s="119" t="s">
        <v>12</v>
      </c>
      <c r="I109" s="119" t="s">
        <v>13</v>
      </c>
      <c r="J109" s="124" t="s">
        <v>862</v>
      </c>
    </row>
    <row r="110" spans="1:10" ht="37.5" x14ac:dyDescent="0.2">
      <c r="A110" s="115">
        <v>108</v>
      </c>
      <c r="B110" s="116" t="s">
        <v>863</v>
      </c>
      <c r="C110" s="117" t="s">
        <v>54</v>
      </c>
      <c r="D110" s="118" t="s">
        <v>740</v>
      </c>
      <c r="E110" s="119" t="s">
        <v>2</v>
      </c>
      <c r="F110" s="119" t="s">
        <v>72</v>
      </c>
      <c r="G110" s="119">
        <v>2012</v>
      </c>
      <c r="H110" s="119" t="s">
        <v>31</v>
      </c>
      <c r="I110" s="119" t="s">
        <v>13</v>
      </c>
      <c r="J110" s="121" t="s">
        <v>863</v>
      </c>
    </row>
    <row r="111" spans="1:10" ht="37.5" x14ac:dyDescent="0.2">
      <c r="A111" s="115">
        <v>109</v>
      </c>
      <c r="B111" s="116" t="s">
        <v>913</v>
      </c>
      <c r="C111" s="117" t="s">
        <v>54</v>
      </c>
      <c r="D111" s="118" t="s">
        <v>1271</v>
      </c>
      <c r="E111" s="119" t="s">
        <v>2</v>
      </c>
      <c r="F111" s="119" t="s">
        <v>73</v>
      </c>
      <c r="G111" s="119">
        <v>2012</v>
      </c>
      <c r="H111" s="119" t="s">
        <v>694</v>
      </c>
      <c r="I111" s="119" t="s">
        <v>1</v>
      </c>
      <c r="J111" s="121" t="s">
        <v>913</v>
      </c>
    </row>
    <row r="112" spans="1:10" ht="37.5" x14ac:dyDescent="0.2">
      <c r="A112" s="115">
        <v>110</v>
      </c>
      <c r="B112" s="116" t="s">
        <v>776</v>
      </c>
      <c r="C112" s="117" t="s">
        <v>1104</v>
      </c>
      <c r="D112" s="118" t="s">
        <v>930</v>
      </c>
      <c r="E112" s="119" t="s">
        <v>2</v>
      </c>
      <c r="F112" s="119" t="s">
        <v>92</v>
      </c>
      <c r="G112" s="119">
        <v>2012</v>
      </c>
      <c r="H112" s="119" t="s">
        <v>962</v>
      </c>
      <c r="I112" s="119" t="s">
        <v>13</v>
      </c>
      <c r="J112" s="121" t="s">
        <v>776</v>
      </c>
    </row>
    <row r="113" spans="1:10" ht="37.5" x14ac:dyDescent="0.2">
      <c r="A113" s="115">
        <v>111</v>
      </c>
      <c r="B113" s="116" t="s">
        <v>777</v>
      </c>
      <c r="C113" s="117" t="s">
        <v>93</v>
      </c>
      <c r="D113" s="118" t="s">
        <v>1066</v>
      </c>
      <c r="E113" s="119" t="s">
        <v>25</v>
      </c>
      <c r="F113" s="119" t="s">
        <v>94</v>
      </c>
      <c r="G113" s="126">
        <v>2012</v>
      </c>
      <c r="H113" s="119" t="s">
        <v>31</v>
      </c>
      <c r="I113" s="119" t="s">
        <v>13</v>
      </c>
      <c r="J113" s="121" t="s">
        <v>777</v>
      </c>
    </row>
    <row r="114" spans="1:10" x14ac:dyDescent="0.2">
      <c r="A114" s="115">
        <v>112</v>
      </c>
      <c r="B114" s="116" t="s">
        <v>778</v>
      </c>
      <c r="C114" s="117" t="s">
        <v>673</v>
      </c>
      <c r="D114" s="118" t="s">
        <v>933</v>
      </c>
      <c r="E114" s="119" t="s">
        <v>25</v>
      </c>
      <c r="F114" s="119" t="s">
        <v>104</v>
      </c>
      <c r="G114" s="119">
        <v>2012</v>
      </c>
      <c r="H114" s="119" t="s">
        <v>958</v>
      </c>
      <c r="I114" s="119" t="s">
        <v>13</v>
      </c>
      <c r="J114" s="121" t="s">
        <v>778</v>
      </c>
    </row>
    <row r="115" spans="1:10" ht="25.5" x14ac:dyDescent="0.2">
      <c r="A115" s="115">
        <v>113</v>
      </c>
      <c r="B115" s="116" t="s">
        <v>779</v>
      </c>
      <c r="C115" s="117" t="s">
        <v>112</v>
      </c>
      <c r="D115" s="118" t="s">
        <v>938</v>
      </c>
      <c r="E115" s="119" t="s">
        <v>2</v>
      </c>
      <c r="F115" s="119" t="s">
        <v>114</v>
      </c>
      <c r="G115" s="119">
        <v>2012</v>
      </c>
      <c r="H115" s="119" t="s">
        <v>12</v>
      </c>
      <c r="I115" s="119" t="s">
        <v>13</v>
      </c>
      <c r="J115" s="121" t="s">
        <v>779</v>
      </c>
    </row>
    <row r="116" spans="1:10" x14ac:dyDescent="0.2">
      <c r="A116" s="115">
        <v>114</v>
      </c>
      <c r="B116" s="116" t="s">
        <v>780</v>
      </c>
      <c r="C116" s="117" t="s">
        <v>112</v>
      </c>
      <c r="D116" s="118" t="s">
        <v>936</v>
      </c>
      <c r="E116" s="119" t="s">
        <v>2</v>
      </c>
      <c r="F116" s="119" t="s">
        <v>115</v>
      </c>
      <c r="G116" s="119">
        <v>2012</v>
      </c>
      <c r="H116" s="119" t="s">
        <v>12</v>
      </c>
      <c r="I116" s="119" t="s">
        <v>13</v>
      </c>
      <c r="J116" s="121" t="s">
        <v>780</v>
      </c>
    </row>
    <row r="117" spans="1:10" ht="51" x14ac:dyDescent="0.2">
      <c r="A117" s="115">
        <v>115</v>
      </c>
      <c r="B117" s="116" t="s">
        <v>781</v>
      </c>
      <c r="C117" s="117" t="s">
        <v>680</v>
      </c>
      <c r="D117" s="118" t="s">
        <v>939</v>
      </c>
      <c r="E117" s="119" t="s">
        <v>2</v>
      </c>
      <c r="F117" s="119" t="s">
        <v>120</v>
      </c>
      <c r="G117" s="119">
        <v>2012</v>
      </c>
      <c r="H117" s="119" t="s">
        <v>140</v>
      </c>
      <c r="I117" s="119" t="s">
        <v>1</v>
      </c>
      <c r="J117" s="121" t="s">
        <v>781</v>
      </c>
    </row>
    <row r="118" spans="1:10" ht="38.25" x14ac:dyDescent="0.2">
      <c r="A118" s="115">
        <v>116</v>
      </c>
      <c r="B118" s="123" t="s">
        <v>782</v>
      </c>
      <c r="C118" s="117" t="s">
        <v>673</v>
      </c>
      <c r="D118" s="118" t="s">
        <v>133</v>
      </c>
      <c r="E118" s="119" t="s">
        <v>90</v>
      </c>
      <c r="F118" s="119" t="s">
        <v>968</v>
      </c>
      <c r="G118" s="125">
        <v>2012</v>
      </c>
      <c r="H118" s="119" t="s">
        <v>967</v>
      </c>
      <c r="I118" s="119" t="s">
        <v>13</v>
      </c>
      <c r="J118" s="124" t="s">
        <v>782</v>
      </c>
    </row>
    <row r="119" spans="1:10" ht="38.25" x14ac:dyDescent="0.2">
      <c r="A119" s="115">
        <v>117</v>
      </c>
      <c r="B119" s="123" t="s">
        <v>783</v>
      </c>
      <c r="C119" s="117" t="s">
        <v>673</v>
      </c>
      <c r="D119" s="118" t="s">
        <v>133</v>
      </c>
      <c r="E119" s="119" t="s">
        <v>2</v>
      </c>
      <c r="F119" s="119" t="s">
        <v>134</v>
      </c>
      <c r="G119" s="125">
        <v>2012</v>
      </c>
      <c r="H119" s="119" t="s">
        <v>140</v>
      </c>
      <c r="I119" s="119" t="s">
        <v>1</v>
      </c>
      <c r="J119" s="124" t="s">
        <v>783</v>
      </c>
    </row>
    <row r="120" spans="1:10" ht="38.25" x14ac:dyDescent="0.2">
      <c r="A120" s="115">
        <v>118</v>
      </c>
      <c r="B120" s="123" t="s">
        <v>784</v>
      </c>
      <c r="C120" s="117" t="s">
        <v>26</v>
      </c>
      <c r="D120" s="118" t="s">
        <v>152</v>
      </c>
      <c r="E120" s="119" t="s">
        <v>2</v>
      </c>
      <c r="F120" s="119" t="s">
        <v>9</v>
      </c>
      <c r="G120" s="125">
        <v>2012</v>
      </c>
      <c r="H120" s="119" t="s">
        <v>31</v>
      </c>
      <c r="I120" s="126" t="s">
        <v>13</v>
      </c>
      <c r="J120" s="132" t="s">
        <v>784</v>
      </c>
    </row>
    <row r="121" spans="1:10" ht="38.25" x14ac:dyDescent="0.2">
      <c r="A121" s="115">
        <v>119</v>
      </c>
      <c r="B121" s="123" t="s">
        <v>785</v>
      </c>
      <c r="C121" s="117" t="s">
        <v>1107</v>
      </c>
      <c r="D121" s="118" t="s">
        <v>729</v>
      </c>
      <c r="E121" s="119" t="s">
        <v>904</v>
      </c>
      <c r="F121" s="119" t="s">
        <v>1020</v>
      </c>
      <c r="G121" s="125">
        <v>2012</v>
      </c>
      <c r="H121" s="119" t="s">
        <v>971</v>
      </c>
      <c r="I121" s="119" t="s">
        <v>13</v>
      </c>
      <c r="J121" s="124" t="s">
        <v>785</v>
      </c>
    </row>
    <row r="122" spans="1:10" ht="56.25" x14ac:dyDescent="0.2">
      <c r="A122" s="115">
        <v>120</v>
      </c>
      <c r="B122" s="123" t="s">
        <v>947</v>
      </c>
      <c r="C122" s="117" t="s">
        <v>1106</v>
      </c>
      <c r="D122" s="118" t="s">
        <v>1249</v>
      </c>
      <c r="E122" s="119" t="s">
        <v>25</v>
      </c>
      <c r="F122" s="119" t="s">
        <v>1046</v>
      </c>
      <c r="G122" s="125">
        <v>2012</v>
      </c>
      <c r="H122" s="119" t="s">
        <v>106</v>
      </c>
      <c r="I122" s="119" t="s">
        <v>13</v>
      </c>
      <c r="J122" s="124" t="s">
        <v>947</v>
      </c>
    </row>
    <row r="123" spans="1:10" ht="37.5" x14ac:dyDescent="0.2">
      <c r="A123" s="115">
        <v>121</v>
      </c>
      <c r="B123" s="123" t="s">
        <v>1003</v>
      </c>
      <c r="C123" s="117" t="s">
        <v>679</v>
      </c>
      <c r="D123" s="118" t="s">
        <v>1004</v>
      </c>
      <c r="E123" s="119" t="s">
        <v>25</v>
      </c>
      <c r="F123" s="119" t="s">
        <v>1167</v>
      </c>
      <c r="G123" s="125">
        <v>2012</v>
      </c>
      <c r="H123" s="119" t="s">
        <v>971</v>
      </c>
      <c r="I123" s="119" t="s">
        <v>1</v>
      </c>
      <c r="J123" s="124" t="s">
        <v>1003</v>
      </c>
    </row>
    <row r="124" spans="1:10" ht="25.5" x14ac:dyDescent="0.2">
      <c r="A124" s="115">
        <v>122</v>
      </c>
      <c r="B124" s="123" t="s">
        <v>1299</v>
      </c>
      <c r="C124" s="117" t="s">
        <v>1103</v>
      </c>
      <c r="D124" s="118" t="s">
        <v>1300</v>
      </c>
      <c r="E124" s="119" t="s">
        <v>124</v>
      </c>
      <c r="F124" s="131" t="s">
        <v>1301</v>
      </c>
      <c r="G124" s="125">
        <v>2012</v>
      </c>
      <c r="H124" s="119" t="s">
        <v>960</v>
      </c>
      <c r="I124" s="119" t="s">
        <v>1</v>
      </c>
      <c r="J124" s="124" t="s">
        <v>1299</v>
      </c>
    </row>
    <row r="125" spans="1:10" ht="38.25" x14ac:dyDescent="0.2">
      <c r="A125" s="115">
        <v>123</v>
      </c>
      <c r="B125" s="123" t="s">
        <v>864</v>
      </c>
      <c r="C125" s="117" t="s">
        <v>6</v>
      </c>
      <c r="D125" s="118" t="s">
        <v>902</v>
      </c>
      <c r="E125" s="119" t="s">
        <v>2</v>
      </c>
      <c r="F125" s="119" t="s">
        <v>8</v>
      </c>
      <c r="G125" s="119">
        <v>2013</v>
      </c>
      <c r="H125" s="119" t="s">
        <v>110</v>
      </c>
      <c r="I125" s="119" t="s">
        <v>1</v>
      </c>
      <c r="J125" s="124" t="s">
        <v>864</v>
      </c>
    </row>
    <row r="126" spans="1:10" ht="38.25" x14ac:dyDescent="0.2">
      <c r="A126" s="115">
        <v>124</v>
      </c>
      <c r="B126" s="123" t="s">
        <v>865</v>
      </c>
      <c r="C126" s="117" t="s">
        <v>6</v>
      </c>
      <c r="D126" s="118" t="s">
        <v>708</v>
      </c>
      <c r="E126" s="119" t="s">
        <v>2</v>
      </c>
      <c r="F126" s="119" t="s">
        <v>9</v>
      </c>
      <c r="G126" s="119">
        <v>2013</v>
      </c>
      <c r="H126" s="119" t="s">
        <v>12</v>
      </c>
      <c r="I126" s="119" t="s">
        <v>13</v>
      </c>
      <c r="J126" s="124" t="s">
        <v>865</v>
      </c>
    </row>
    <row r="127" spans="1:10" x14ac:dyDescent="0.2">
      <c r="A127" s="115">
        <v>125</v>
      </c>
      <c r="B127" s="123" t="s">
        <v>866</v>
      </c>
      <c r="C127" s="117" t="s">
        <v>37</v>
      </c>
      <c r="D127" s="118" t="s">
        <v>769</v>
      </c>
      <c r="E127" s="119" t="s">
        <v>90</v>
      </c>
      <c r="F127" s="119" t="s">
        <v>41</v>
      </c>
      <c r="G127" s="119">
        <v>2013</v>
      </c>
      <c r="H127" s="119" t="s">
        <v>71</v>
      </c>
      <c r="I127" s="119" t="s">
        <v>13</v>
      </c>
      <c r="J127" s="124" t="s">
        <v>866</v>
      </c>
    </row>
    <row r="128" spans="1:10" ht="51" x14ac:dyDescent="0.2">
      <c r="A128" s="115">
        <v>126</v>
      </c>
      <c r="B128" s="123" t="s">
        <v>867</v>
      </c>
      <c r="C128" s="117" t="s">
        <v>52</v>
      </c>
      <c r="D128" s="118" t="s">
        <v>909</v>
      </c>
      <c r="E128" s="119" t="s">
        <v>2</v>
      </c>
      <c r="F128" s="119" t="s">
        <v>53</v>
      </c>
      <c r="G128" s="119">
        <v>2013</v>
      </c>
      <c r="H128" s="119" t="s">
        <v>12</v>
      </c>
      <c r="I128" s="119" t="s">
        <v>13</v>
      </c>
      <c r="J128" s="124" t="s">
        <v>867</v>
      </c>
    </row>
    <row r="129" spans="1:10" ht="38.25" x14ac:dyDescent="0.2">
      <c r="A129" s="115">
        <v>127</v>
      </c>
      <c r="B129" s="116" t="s">
        <v>868</v>
      </c>
      <c r="C129" s="117" t="s">
        <v>54</v>
      </c>
      <c r="D129" s="118" t="s">
        <v>916</v>
      </c>
      <c r="E129" s="119" t="s">
        <v>2</v>
      </c>
      <c r="F129" s="119" t="s">
        <v>74</v>
      </c>
      <c r="G129" s="119">
        <v>2013</v>
      </c>
      <c r="H129" s="119" t="s">
        <v>960</v>
      </c>
      <c r="I129" s="119" t="s">
        <v>1</v>
      </c>
      <c r="J129" s="121" t="s">
        <v>868</v>
      </c>
    </row>
    <row r="130" spans="1:10" ht="25.5" x14ac:dyDescent="0.2">
      <c r="A130" s="115">
        <v>128</v>
      </c>
      <c r="B130" s="116" t="s">
        <v>869</v>
      </c>
      <c r="C130" s="117" t="s">
        <v>54</v>
      </c>
      <c r="D130" s="118" t="s">
        <v>916</v>
      </c>
      <c r="E130" s="119" t="s">
        <v>25</v>
      </c>
      <c r="F130" s="119" t="s">
        <v>75</v>
      </c>
      <c r="G130" s="119">
        <v>2013</v>
      </c>
      <c r="H130" s="119" t="s">
        <v>960</v>
      </c>
      <c r="I130" s="119" t="s">
        <v>1</v>
      </c>
      <c r="J130" s="121" t="s">
        <v>869</v>
      </c>
    </row>
    <row r="131" spans="1:10" ht="25.5" x14ac:dyDescent="0.2">
      <c r="A131" s="115">
        <v>129</v>
      </c>
      <c r="B131" s="116" t="s">
        <v>870</v>
      </c>
      <c r="C131" s="117" t="s">
        <v>54</v>
      </c>
      <c r="D131" s="118" t="s">
        <v>916</v>
      </c>
      <c r="E131" s="119" t="s">
        <v>25</v>
      </c>
      <c r="F131" s="122" t="s">
        <v>664</v>
      </c>
      <c r="G131" s="122">
        <v>2013</v>
      </c>
      <c r="H131" s="122" t="s">
        <v>960</v>
      </c>
      <c r="I131" s="122" t="s">
        <v>1</v>
      </c>
      <c r="J131" s="121" t="s">
        <v>870</v>
      </c>
    </row>
    <row r="132" spans="1:10" ht="63.75" x14ac:dyDescent="0.2">
      <c r="A132" s="115">
        <v>130</v>
      </c>
      <c r="B132" s="116" t="s">
        <v>871</v>
      </c>
      <c r="C132" s="117" t="s">
        <v>54</v>
      </c>
      <c r="D132" s="118" t="s">
        <v>56</v>
      </c>
      <c r="E132" s="119" t="s">
        <v>2</v>
      </c>
      <c r="F132" s="119" t="s">
        <v>76</v>
      </c>
      <c r="G132" s="119">
        <v>2013</v>
      </c>
      <c r="H132" s="119" t="s">
        <v>961</v>
      </c>
      <c r="I132" s="119" t="s">
        <v>1</v>
      </c>
      <c r="J132" s="121" t="s">
        <v>871</v>
      </c>
    </row>
    <row r="133" spans="1:10" ht="51" x14ac:dyDescent="0.2">
      <c r="A133" s="115">
        <v>131</v>
      </c>
      <c r="B133" s="116" t="s">
        <v>872</v>
      </c>
      <c r="C133" s="117" t="s">
        <v>54</v>
      </c>
      <c r="D133" s="118" t="s">
        <v>917</v>
      </c>
      <c r="E133" s="119" t="s">
        <v>2</v>
      </c>
      <c r="F133" s="119" t="s">
        <v>77</v>
      </c>
      <c r="G133" s="119">
        <v>2013</v>
      </c>
      <c r="H133" s="119" t="s">
        <v>685</v>
      </c>
      <c r="I133" s="119" t="s">
        <v>1</v>
      </c>
      <c r="J133" s="121" t="s">
        <v>872</v>
      </c>
    </row>
    <row r="134" spans="1:10" ht="25.5" x14ac:dyDescent="0.2">
      <c r="A134" s="115">
        <v>132</v>
      </c>
      <c r="B134" s="116" t="s">
        <v>786</v>
      </c>
      <c r="C134" s="117" t="s">
        <v>54</v>
      </c>
      <c r="D134" s="118" t="s">
        <v>78</v>
      </c>
      <c r="E134" s="119" t="s">
        <v>2</v>
      </c>
      <c r="F134" s="119" t="s">
        <v>665</v>
      </c>
      <c r="G134" s="119">
        <v>2013</v>
      </c>
      <c r="H134" s="119" t="s">
        <v>962</v>
      </c>
      <c r="I134" s="119" t="s">
        <v>1</v>
      </c>
      <c r="J134" s="121" t="s">
        <v>786</v>
      </c>
    </row>
    <row r="135" spans="1:10" ht="38.25" x14ac:dyDescent="0.2">
      <c r="A135" s="115">
        <v>133</v>
      </c>
      <c r="B135" s="116" t="s">
        <v>787</v>
      </c>
      <c r="C135" s="117" t="s">
        <v>54</v>
      </c>
      <c r="D135" s="118" t="s">
        <v>79</v>
      </c>
      <c r="E135" s="119" t="s">
        <v>90</v>
      </c>
      <c r="F135" s="119" t="s">
        <v>920</v>
      </c>
      <c r="G135" s="119">
        <v>2013</v>
      </c>
      <c r="H135" s="119" t="s">
        <v>957</v>
      </c>
      <c r="I135" s="119" t="s">
        <v>13</v>
      </c>
      <c r="J135" s="121" t="s">
        <v>787</v>
      </c>
    </row>
    <row r="136" spans="1:10" ht="38.25" x14ac:dyDescent="0.2">
      <c r="A136" s="115">
        <v>134</v>
      </c>
      <c r="B136" s="116" t="s">
        <v>788</v>
      </c>
      <c r="C136" s="117" t="s">
        <v>81</v>
      </c>
      <c r="D136" s="118" t="s">
        <v>1059</v>
      </c>
      <c r="E136" s="119" t="s">
        <v>904</v>
      </c>
      <c r="F136" s="119" t="s">
        <v>86</v>
      </c>
      <c r="G136" s="119">
        <v>2013</v>
      </c>
      <c r="H136" s="119" t="s">
        <v>964</v>
      </c>
      <c r="I136" s="119" t="s">
        <v>1</v>
      </c>
      <c r="J136" s="121" t="s">
        <v>788</v>
      </c>
    </row>
    <row r="137" spans="1:10" ht="37.5" x14ac:dyDescent="0.2">
      <c r="A137" s="115">
        <v>135</v>
      </c>
      <c r="B137" s="116" t="s">
        <v>789</v>
      </c>
      <c r="C137" s="117" t="s">
        <v>81</v>
      </c>
      <c r="D137" s="118" t="s">
        <v>1069</v>
      </c>
      <c r="E137" s="119" t="s">
        <v>25</v>
      </c>
      <c r="F137" s="119" t="s">
        <v>87</v>
      </c>
      <c r="G137" s="119">
        <v>2013</v>
      </c>
      <c r="H137" s="119" t="s">
        <v>24</v>
      </c>
      <c r="I137" s="119" t="s">
        <v>13</v>
      </c>
      <c r="J137" s="121" t="s">
        <v>789</v>
      </c>
    </row>
    <row r="138" spans="1:10" ht="56.25" x14ac:dyDescent="0.2">
      <c r="A138" s="115">
        <v>136</v>
      </c>
      <c r="B138" s="116" t="s">
        <v>790</v>
      </c>
      <c r="C138" s="117" t="s">
        <v>93</v>
      </c>
      <c r="D138" s="118" t="s">
        <v>1067</v>
      </c>
      <c r="E138" s="119" t="s">
        <v>2</v>
      </c>
      <c r="F138" s="119" t="s">
        <v>95</v>
      </c>
      <c r="G138" s="126">
        <v>2013</v>
      </c>
      <c r="H138" s="119" t="s">
        <v>12</v>
      </c>
      <c r="I138" s="119" t="s">
        <v>13</v>
      </c>
      <c r="J138" s="121" t="s">
        <v>790</v>
      </c>
    </row>
    <row r="139" spans="1:10" ht="63.75" x14ac:dyDescent="0.2">
      <c r="A139" s="115">
        <v>137</v>
      </c>
      <c r="B139" s="116" t="s">
        <v>791</v>
      </c>
      <c r="C139" s="117" t="s">
        <v>93</v>
      </c>
      <c r="D139" s="118" t="s">
        <v>96</v>
      </c>
      <c r="E139" s="119" t="s">
        <v>90</v>
      </c>
      <c r="F139" s="119" t="s">
        <v>966</v>
      </c>
      <c r="G139" s="126">
        <v>2013</v>
      </c>
      <c r="H139" s="119" t="s">
        <v>666</v>
      </c>
      <c r="I139" s="119" t="s">
        <v>13</v>
      </c>
      <c r="J139" s="121" t="s">
        <v>791</v>
      </c>
    </row>
    <row r="140" spans="1:10" ht="38.25" x14ac:dyDescent="0.2">
      <c r="A140" s="115">
        <v>138</v>
      </c>
      <c r="B140" s="116" t="s">
        <v>792</v>
      </c>
      <c r="C140" s="117" t="s">
        <v>93</v>
      </c>
      <c r="D140" s="118" t="s">
        <v>1068</v>
      </c>
      <c r="E140" s="119" t="s">
        <v>2</v>
      </c>
      <c r="F140" s="119" t="s">
        <v>97</v>
      </c>
      <c r="G140" s="119">
        <v>2013</v>
      </c>
      <c r="H140" s="119" t="s">
        <v>71</v>
      </c>
      <c r="I140" s="119" t="s">
        <v>13</v>
      </c>
      <c r="J140" s="121" t="s">
        <v>792</v>
      </c>
    </row>
    <row r="141" spans="1:10" x14ac:dyDescent="0.2">
      <c r="A141" s="115">
        <v>139</v>
      </c>
      <c r="B141" s="116" t="s">
        <v>793</v>
      </c>
      <c r="C141" s="117" t="s">
        <v>673</v>
      </c>
      <c r="D141" s="118" t="s">
        <v>933</v>
      </c>
      <c r="E141" s="119" t="s">
        <v>25</v>
      </c>
      <c r="F141" s="119" t="s">
        <v>107</v>
      </c>
      <c r="G141" s="119">
        <v>2013</v>
      </c>
      <c r="H141" s="119" t="s">
        <v>108</v>
      </c>
      <c r="I141" s="119" t="s">
        <v>13</v>
      </c>
      <c r="J141" s="121" t="s">
        <v>793</v>
      </c>
    </row>
    <row r="142" spans="1:10" ht="37.5" x14ac:dyDescent="0.2">
      <c r="A142" s="115">
        <v>140</v>
      </c>
      <c r="B142" s="123" t="s">
        <v>794</v>
      </c>
      <c r="C142" s="117" t="s">
        <v>673</v>
      </c>
      <c r="D142" s="118" t="s">
        <v>1070</v>
      </c>
      <c r="E142" s="126" t="s">
        <v>2</v>
      </c>
      <c r="F142" s="119" t="s">
        <v>131</v>
      </c>
      <c r="G142" s="125">
        <v>2013</v>
      </c>
      <c r="H142" s="126" t="s">
        <v>12</v>
      </c>
      <c r="I142" s="126" t="s">
        <v>13</v>
      </c>
      <c r="J142" s="124" t="s">
        <v>794</v>
      </c>
    </row>
    <row r="143" spans="1:10" x14ac:dyDescent="0.2">
      <c r="A143" s="115">
        <v>141</v>
      </c>
      <c r="B143" s="123" t="s">
        <v>795</v>
      </c>
      <c r="C143" s="117" t="s">
        <v>81</v>
      </c>
      <c r="D143" s="118" t="s">
        <v>132</v>
      </c>
      <c r="E143" s="119" t="s">
        <v>25</v>
      </c>
      <c r="F143" s="119" t="s">
        <v>1021</v>
      </c>
      <c r="G143" s="125">
        <v>2013</v>
      </c>
      <c r="H143" s="119" t="s">
        <v>24</v>
      </c>
      <c r="I143" s="119" t="s">
        <v>13</v>
      </c>
      <c r="J143" s="124" t="s">
        <v>795</v>
      </c>
    </row>
    <row r="144" spans="1:10" ht="37.5" x14ac:dyDescent="0.2">
      <c r="A144" s="115">
        <v>142</v>
      </c>
      <c r="B144" s="123" t="s">
        <v>1009</v>
      </c>
      <c r="C144" s="117" t="s">
        <v>0</v>
      </c>
      <c r="D144" s="118" t="s">
        <v>1062</v>
      </c>
      <c r="E144" s="119" t="s">
        <v>2</v>
      </c>
      <c r="F144" s="119" t="s">
        <v>1006</v>
      </c>
      <c r="G144" s="125">
        <v>2013</v>
      </c>
      <c r="H144" s="119" t="s">
        <v>960</v>
      </c>
      <c r="I144" s="119" t="s">
        <v>1</v>
      </c>
      <c r="J144" s="132" t="s">
        <v>1009</v>
      </c>
    </row>
    <row r="145" spans="1:10" ht="63.75" x14ac:dyDescent="0.2">
      <c r="A145" s="115">
        <v>143</v>
      </c>
      <c r="B145" s="123" t="s">
        <v>1010</v>
      </c>
      <c r="C145" s="117" t="s">
        <v>673</v>
      </c>
      <c r="D145" s="118" t="s">
        <v>683</v>
      </c>
      <c r="E145" s="119" t="s">
        <v>90</v>
      </c>
      <c r="F145" s="119" t="s">
        <v>159</v>
      </c>
      <c r="G145" s="125">
        <v>2013</v>
      </c>
      <c r="H145" s="119" t="s">
        <v>964</v>
      </c>
      <c r="I145" s="119" t="s">
        <v>13</v>
      </c>
      <c r="J145" s="124" t="s">
        <v>1010</v>
      </c>
    </row>
    <row r="146" spans="1:10" ht="51" x14ac:dyDescent="0.2">
      <c r="A146" s="115">
        <v>144</v>
      </c>
      <c r="B146" s="123" t="s">
        <v>1011</v>
      </c>
      <c r="C146" s="117" t="s">
        <v>679</v>
      </c>
      <c r="D146" s="118" t="s">
        <v>705</v>
      </c>
      <c r="E146" s="119" t="s">
        <v>2</v>
      </c>
      <c r="F146" s="119" t="s">
        <v>160</v>
      </c>
      <c r="G146" s="125">
        <v>2013</v>
      </c>
      <c r="H146" s="119" t="s">
        <v>694</v>
      </c>
      <c r="I146" s="119" t="s">
        <v>1</v>
      </c>
      <c r="J146" s="124" t="s">
        <v>1011</v>
      </c>
    </row>
    <row r="147" spans="1:10" ht="25.5" x14ac:dyDescent="0.2">
      <c r="A147" s="115">
        <v>145</v>
      </c>
      <c r="B147" s="123" t="s">
        <v>1012</v>
      </c>
      <c r="C147" s="117" t="s">
        <v>681</v>
      </c>
      <c r="D147" s="118" t="s">
        <v>981</v>
      </c>
      <c r="E147" s="119" t="s">
        <v>2</v>
      </c>
      <c r="F147" s="119" t="s">
        <v>996</v>
      </c>
      <c r="G147" s="125">
        <v>2013</v>
      </c>
      <c r="H147" s="119" t="s">
        <v>31</v>
      </c>
      <c r="I147" s="119" t="s">
        <v>13</v>
      </c>
      <c r="J147" s="124" t="s">
        <v>1012</v>
      </c>
    </row>
    <row r="148" spans="1:10" x14ac:dyDescent="0.2">
      <c r="A148" s="115">
        <v>146</v>
      </c>
      <c r="B148" s="123" t="s">
        <v>1336</v>
      </c>
      <c r="C148" s="117" t="s">
        <v>81</v>
      </c>
      <c r="D148" s="118" t="s">
        <v>179</v>
      </c>
      <c r="E148" s="119" t="s">
        <v>2</v>
      </c>
      <c r="F148" s="119" t="s">
        <v>1167</v>
      </c>
      <c r="G148" s="125">
        <v>2013</v>
      </c>
      <c r="H148" s="119" t="s">
        <v>71</v>
      </c>
      <c r="I148" s="119" t="s">
        <v>13</v>
      </c>
      <c r="J148" s="124" t="s">
        <v>1336</v>
      </c>
    </row>
    <row r="149" spans="1:10" ht="37.5" x14ac:dyDescent="0.2">
      <c r="A149" s="115">
        <v>147</v>
      </c>
      <c r="B149" s="123" t="s">
        <v>1053</v>
      </c>
      <c r="C149" s="117" t="s">
        <v>679</v>
      </c>
      <c r="D149" s="118" t="s">
        <v>1051</v>
      </c>
      <c r="E149" s="119" t="s">
        <v>25</v>
      </c>
      <c r="F149" s="119" t="s">
        <v>1052</v>
      </c>
      <c r="G149" s="125">
        <v>2013</v>
      </c>
      <c r="H149" s="119" t="s">
        <v>140</v>
      </c>
      <c r="I149" s="119" t="s">
        <v>1</v>
      </c>
      <c r="J149" s="124" t="s">
        <v>1053</v>
      </c>
    </row>
    <row r="150" spans="1:10" ht="38.25" x14ac:dyDescent="0.2">
      <c r="A150" s="115">
        <v>148</v>
      </c>
      <c r="B150" s="116" t="s">
        <v>914</v>
      </c>
      <c r="C150" s="117" t="s">
        <v>54</v>
      </c>
      <c r="D150" s="118" t="s">
        <v>1271</v>
      </c>
      <c r="E150" s="119" t="s">
        <v>25</v>
      </c>
      <c r="F150" s="119" t="s">
        <v>80</v>
      </c>
      <c r="G150" s="119">
        <v>2014</v>
      </c>
      <c r="H150" s="119" t="s">
        <v>956</v>
      </c>
      <c r="I150" s="119" t="s">
        <v>1</v>
      </c>
      <c r="J150" s="121" t="s">
        <v>914</v>
      </c>
    </row>
    <row r="151" spans="1:10" ht="51" x14ac:dyDescent="0.2">
      <c r="A151" s="115">
        <v>149</v>
      </c>
      <c r="B151" s="116" t="s">
        <v>873</v>
      </c>
      <c r="C151" s="117" t="s">
        <v>81</v>
      </c>
      <c r="D151" s="118" t="s">
        <v>1061</v>
      </c>
      <c r="E151" s="122" t="s">
        <v>2</v>
      </c>
      <c r="F151" s="122" t="s">
        <v>667</v>
      </c>
      <c r="G151" s="122">
        <v>2014</v>
      </c>
      <c r="H151" s="122" t="s">
        <v>12</v>
      </c>
      <c r="I151" s="122" t="s">
        <v>1</v>
      </c>
      <c r="J151" s="121" t="s">
        <v>873</v>
      </c>
    </row>
    <row r="152" spans="1:10" ht="63.75" x14ac:dyDescent="0.2">
      <c r="A152" s="115">
        <v>150</v>
      </c>
      <c r="B152" s="116" t="s">
        <v>874</v>
      </c>
      <c r="C152" s="117" t="s">
        <v>81</v>
      </c>
      <c r="D152" s="118" t="s">
        <v>88</v>
      </c>
      <c r="E152" s="119" t="s">
        <v>90</v>
      </c>
      <c r="F152" s="122" t="s">
        <v>89</v>
      </c>
      <c r="G152" s="122">
        <v>2014</v>
      </c>
      <c r="H152" s="120" t="s">
        <v>140</v>
      </c>
      <c r="I152" s="122" t="s">
        <v>1</v>
      </c>
      <c r="J152" s="121" t="s">
        <v>874</v>
      </c>
    </row>
    <row r="153" spans="1:10" ht="25.5" x14ac:dyDescent="0.2">
      <c r="A153" s="115">
        <v>151</v>
      </c>
      <c r="B153" s="116" t="s">
        <v>875</v>
      </c>
      <c r="C153" s="117" t="s">
        <v>673</v>
      </c>
      <c r="D153" s="118" t="s">
        <v>1153</v>
      </c>
      <c r="E153" s="119" t="s">
        <v>2</v>
      </c>
      <c r="F153" s="119" t="s">
        <v>668</v>
      </c>
      <c r="G153" s="119">
        <v>2014</v>
      </c>
      <c r="H153" s="120" t="s">
        <v>140</v>
      </c>
      <c r="I153" s="119" t="s">
        <v>1</v>
      </c>
      <c r="J153" s="121" t="s">
        <v>875</v>
      </c>
    </row>
    <row r="154" spans="1:10" ht="63.75" x14ac:dyDescent="0.2">
      <c r="A154" s="115">
        <v>152</v>
      </c>
      <c r="B154" s="123" t="s">
        <v>876</v>
      </c>
      <c r="C154" s="117" t="s">
        <v>1107</v>
      </c>
      <c r="D154" s="118" t="s">
        <v>712</v>
      </c>
      <c r="E154" s="119" t="s">
        <v>904</v>
      </c>
      <c r="F154" s="119" t="s">
        <v>128</v>
      </c>
      <c r="G154" s="125">
        <v>2014</v>
      </c>
      <c r="H154" s="119" t="s">
        <v>31</v>
      </c>
      <c r="I154" s="119" t="s">
        <v>13</v>
      </c>
      <c r="J154" s="133" t="s">
        <v>876</v>
      </c>
    </row>
    <row r="155" spans="1:10" ht="38.25" x14ac:dyDescent="0.2">
      <c r="A155" s="115">
        <v>153</v>
      </c>
      <c r="B155" s="123" t="s">
        <v>877</v>
      </c>
      <c r="C155" s="117" t="s">
        <v>1106</v>
      </c>
      <c r="D155" s="118" t="s">
        <v>945</v>
      </c>
      <c r="E155" s="119" t="s">
        <v>90</v>
      </c>
      <c r="F155" s="119" t="s">
        <v>143</v>
      </c>
      <c r="G155" s="125">
        <v>2014</v>
      </c>
      <c r="H155" s="120" t="s">
        <v>140</v>
      </c>
      <c r="I155" s="120" t="s">
        <v>1</v>
      </c>
      <c r="J155" s="124" t="s">
        <v>877</v>
      </c>
    </row>
    <row r="156" spans="1:10" ht="51" x14ac:dyDescent="0.2">
      <c r="A156" s="115">
        <v>154</v>
      </c>
      <c r="B156" s="123" t="s">
        <v>878</v>
      </c>
      <c r="C156" s="117" t="s">
        <v>679</v>
      </c>
      <c r="D156" s="118" t="s">
        <v>706</v>
      </c>
      <c r="E156" s="119" t="s">
        <v>2</v>
      </c>
      <c r="F156" s="119" t="s">
        <v>161</v>
      </c>
      <c r="G156" s="125">
        <v>2014</v>
      </c>
      <c r="H156" s="119" t="s">
        <v>685</v>
      </c>
      <c r="I156" s="119" t="s">
        <v>1</v>
      </c>
      <c r="J156" s="124" t="s">
        <v>878</v>
      </c>
    </row>
    <row r="157" spans="1:10" ht="25.5" x14ac:dyDescent="0.2">
      <c r="A157" s="115">
        <v>155</v>
      </c>
      <c r="B157" s="129" t="s">
        <v>880</v>
      </c>
      <c r="C157" s="117" t="s">
        <v>1103</v>
      </c>
      <c r="D157" s="118" t="s">
        <v>141</v>
      </c>
      <c r="E157" s="126" t="s">
        <v>2</v>
      </c>
      <c r="F157" s="119" t="s">
        <v>1167</v>
      </c>
      <c r="G157" s="119">
        <v>2014</v>
      </c>
      <c r="H157" s="119" t="s">
        <v>685</v>
      </c>
      <c r="I157" s="119" t="s">
        <v>1</v>
      </c>
      <c r="J157" s="121" t="s">
        <v>880</v>
      </c>
    </row>
    <row r="158" spans="1:10" x14ac:dyDescent="0.2">
      <c r="A158" s="115">
        <v>156</v>
      </c>
      <c r="B158" s="116" t="s">
        <v>922</v>
      </c>
      <c r="C158" s="117" t="s">
        <v>112</v>
      </c>
      <c r="D158" s="118" t="s">
        <v>937</v>
      </c>
      <c r="E158" s="126" t="s">
        <v>2</v>
      </c>
      <c r="F158" s="119" t="s">
        <v>1167</v>
      </c>
      <c r="G158" s="119">
        <v>2014</v>
      </c>
      <c r="H158" s="119" t="s">
        <v>12</v>
      </c>
      <c r="I158" s="119" t="s">
        <v>1</v>
      </c>
      <c r="J158" s="121" t="s">
        <v>922</v>
      </c>
    </row>
    <row r="159" spans="1:10" ht="25.5" x14ac:dyDescent="0.2">
      <c r="A159" s="115">
        <v>157</v>
      </c>
      <c r="B159" s="116" t="s">
        <v>923</v>
      </c>
      <c r="C159" s="117" t="s">
        <v>673</v>
      </c>
      <c r="D159" s="118" t="s">
        <v>686</v>
      </c>
      <c r="E159" s="119" t="s">
        <v>90</v>
      </c>
      <c r="F159" s="119" t="s">
        <v>951</v>
      </c>
      <c r="G159" s="119">
        <v>2014</v>
      </c>
      <c r="H159" s="119" t="s">
        <v>687</v>
      </c>
      <c r="I159" s="119" t="s">
        <v>13</v>
      </c>
      <c r="J159" s="121" t="s">
        <v>923</v>
      </c>
    </row>
    <row r="160" spans="1:10" ht="38.25" x14ac:dyDescent="0.2">
      <c r="A160" s="115">
        <v>158</v>
      </c>
      <c r="B160" s="116" t="s">
        <v>924</v>
      </c>
      <c r="C160" s="117" t="s">
        <v>81</v>
      </c>
      <c r="D160" s="118" t="s">
        <v>690</v>
      </c>
      <c r="E160" s="119" t="s">
        <v>904</v>
      </c>
      <c r="F160" s="119" t="s">
        <v>688</v>
      </c>
      <c r="G160" s="119">
        <v>2014</v>
      </c>
      <c r="H160" s="119" t="s">
        <v>689</v>
      </c>
      <c r="I160" s="119" t="s">
        <v>13</v>
      </c>
      <c r="J160" s="121" t="s">
        <v>924</v>
      </c>
    </row>
    <row r="161" spans="1:10" x14ac:dyDescent="0.2">
      <c r="A161" s="115">
        <v>159</v>
      </c>
      <c r="B161" s="116" t="s">
        <v>925</v>
      </c>
      <c r="C161" s="117" t="s">
        <v>26</v>
      </c>
      <c r="D161" s="118" t="s">
        <v>691</v>
      </c>
      <c r="E161" s="126" t="s">
        <v>2</v>
      </c>
      <c r="F161" s="119" t="s">
        <v>1167</v>
      </c>
      <c r="G161" s="119">
        <v>2014</v>
      </c>
      <c r="H161" s="119" t="s">
        <v>12</v>
      </c>
      <c r="I161" s="119" t="s">
        <v>1</v>
      </c>
      <c r="J161" s="121" t="s">
        <v>925</v>
      </c>
    </row>
    <row r="162" spans="1:10" x14ac:dyDescent="0.2">
      <c r="A162" s="115">
        <v>160</v>
      </c>
      <c r="B162" s="116" t="s">
        <v>926</v>
      </c>
      <c r="C162" s="117" t="s">
        <v>673</v>
      </c>
      <c r="D162" s="118" t="s">
        <v>692</v>
      </c>
      <c r="E162" s="126" t="s">
        <v>2</v>
      </c>
      <c r="F162" s="119" t="s">
        <v>1167</v>
      </c>
      <c r="G162" s="119">
        <v>2014</v>
      </c>
      <c r="H162" s="119" t="s">
        <v>140</v>
      </c>
      <c r="I162" s="119" t="s">
        <v>1</v>
      </c>
      <c r="J162" s="121" t="s">
        <v>926</v>
      </c>
    </row>
    <row r="163" spans="1:10" ht="37.5" x14ac:dyDescent="0.2">
      <c r="A163" s="115">
        <v>161</v>
      </c>
      <c r="B163" s="116" t="s">
        <v>927</v>
      </c>
      <c r="C163" s="117" t="s">
        <v>81</v>
      </c>
      <c r="D163" s="118" t="s">
        <v>1058</v>
      </c>
      <c r="E163" s="119" t="s">
        <v>904</v>
      </c>
      <c r="F163" s="119" t="s">
        <v>693</v>
      </c>
      <c r="G163" s="119">
        <v>2014</v>
      </c>
      <c r="H163" s="119" t="s">
        <v>1326</v>
      </c>
      <c r="I163" s="119" t="s">
        <v>13</v>
      </c>
      <c r="J163" s="121" t="s">
        <v>927</v>
      </c>
    </row>
    <row r="164" spans="1:10" ht="37.5" x14ac:dyDescent="0.2">
      <c r="A164" s="115">
        <v>162</v>
      </c>
      <c r="B164" s="116" t="s">
        <v>928</v>
      </c>
      <c r="C164" s="117" t="s">
        <v>42</v>
      </c>
      <c r="D164" s="118" t="s">
        <v>695</v>
      </c>
      <c r="E164" s="126" t="s">
        <v>2</v>
      </c>
      <c r="F164" s="119" t="s">
        <v>1167</v>
      </c>
      <c r="G164" s="119">
        <v>2014</v>
      </c>
      <c r="H164" s="119" t="s">
        <v>685</v>
      </c>
      <c r="I164" s="119" t="s">
        <v>1</v>
      </c>
      <c r="J164" s="121" t="s">
        <v>928</v>
      </c>
    </row>
    <row r="165" spans="1:10" ht="37.5" x14ac:dyDescent="0.2">
      <c r="A165" s="115">
        <v>163</v>
      </c>
      <c r="B165" s="116" t="s">
        <v>881</v>
      </c>
      <c r="C165" s="117" t="s">
        <v>42</v>
      </c>
      <c r="D165" s="118" t="s">
        <v>695</v>
      </c>
      <c r="E165" s="119" t="s">
        <v>25</v>
      </c>
      <c r="F165" s="119" t="s">
        <v>697</v>
      </c>
      <c r="G165" s="119">
        <v>2014</v>
      </c>
      <c r="H165" s="119" t="s">
        <v>140</v>
      </c>
      <c r="I165" s="119" t="s">
        <v>1</v>
      </c>
      <c r="J165" s="121" t="s">
        <v>881</v>
      </c>
    </row>
    <row r="166" spans="1:10" ht="37.5" x14ac:dyDescent="0.2">
      <c r="A166" s="115">
        <v>164</v>
      </c>
      <c r="B166" s="116" t="s">
        <v>882</v>
      </c>
      <c r="C166" s="117" t="s">
        <v>42</v>
      </c>
      <c r="D166" s="118" t="s">
        <v>695</v>
      </c>
      <c r="E166" s="119" t="s">
        <v>25</v>
      </c>
      <c r="F166" s="119" t="s">
        <v>698</v>
      </c>
      <c r="G166" s="119">
        <v>2014</v>
      </c>
      <c r="H166" s="119" t="s">
        <v>140</v>
      </c>
      <c r="I166" s="119" t="s">
        <v>1</v>
      </c>
      <c r="J166" s="121" t="s">
        <v>882</v>
      </c>
    </row>
    <row r="167" spans="1:10" ht="37.5" x14ac:dyDescent="0.2">
      <c r="A167" s="115">
        <v>165</v>
      </c>
      <c r="B167" s="116" t="s">
        <v>883</v>
      </c>
      <c r="C167" s="117" t="s">
        <v>42</v>
      </c>
      <c r="D167" s="118" t="s">
        <v>699</v>
      </c>
      <c r="E167" s="126" t="s">
        <v>2</v>
      </c>
      <c r="F167" s="119" t="s">
        <v>1167</v>
      </c>
      <c r="G167" s="119">
        <v>2014</v>
      </c>
      <c r="H167" s="119" t="s">
        <v>685</v>
      </c>
      <c r="I167" s="119" t="s">
        <v>1</v>
      </c>
      <c r="J167" s="121" t="s">
        <v>883</v>
      </c>
    </row>
    <row r="168" spans="1:10" ht="76.5" x14ac:dyDescent="0.2">
      <c r="A168" s="115">
        <v>166</v>
      </c>
      <c r="B168" s="116" t="s">
        <v>884</v>
      </c>
      <c r="C168" s="117" t="s">
        <v>42</v>
      </c>
      <c r="D168" s="118" t="s">
        <v>699</v>
      </c>
      <c r="E168" s="119" t="s">
        <v>25</v>
      </c>
      <c r="F168" s="119" t="s">
        <v>998</v>
      </c>
      <c r="G168" s="119">
        <v>2014</v>
      </c>
      <c r="H168" s="119" t="s">
        <v>685</v>
      </c>
      <c r="I168" s="119" t="s">
        <v>1</v>
      </c>
      <c r="J168" s="121" t="s">
        <v>884</v>
      </c>
    </row>
    <row r="169" spans="1:10" ht="37.5" x14ac:dyDescent="0.2">
      <c r="A169" s="115">
        <v>167</v>
      </c>
      <c r="B169" s="129" t="s">
        <v>1034</v>
      </c>
      <c r="C169" s="117" t="s">
        <v>679</v>
      </c>
      <c r="D169" s="118" t="s">
        <v>953</v>
      </c>
      <c r="E169" s="126" t="s">
        <v>2</v>
      </c>
      <c r="F169" s="119" t="s">
        <v>1167</v>
      </c>
      <c r="G169" s="119">
        <v>2014</v>
      </c>
      <c r="H169" s="119" t="s">
        <v>106</v>
      </c>
      <c r="I169" s="119" t="s">
        <v>13</v>
      </c>
      <c r="J169" s="121" t="s">
        <v>1034</v>
      </c>
    </row>
    <row r="170" spans="1:10" ht="25.5" x14ac:dyDescent="0.2">
      <c r="A170" s="115">
        <v>168</v>
      </c>
      <c r="B170" s="116" t="s">
        <v>1035</v>
      </c>
      <c r="C170" s="117" t="s">
        <v>3</v>
      </c>
      <c r="D170" s="118" t="s">
        <v>955</v>
      </c>
      <c r="E170" s="119" t="s">
        <v>2</v>
      </c>
      <c r="F170" s="119" t="s">
        <v>1173</v>
      </c>
      <c r="G170" s="119">
        <v>2014</v>
      </c>
      <c r="H170" s="119" t="s">
        <v>960</v>
      </c>
      <c r="I170" s="119" t="s">
        <v>1</v>
      </c>
      <c r="J170" s="132" t="s">
        <v>1035</v>
      </c>
    </row>
    <row r="171" spans="1:10" ht="63.75" x14ac:dyDescent="0.2">
      <c r="A171" s="115">
        <v>169</v>
      </c>
      <c r="B171" s="116" t="s">
        <v>974</v>
      </c>
      <c r="C171" s="117" t="s">
        <v>42</v>
      </c>
      <c r="D171" s="118" t="s">
        <v>973</v>
      </c>
      <c r="E171" s="119" t="s">
        <v>2</v>
      </c>
      <c r="F171" s="119" t="s">
        <v>1142</v>
      </c>
      <c r="G171" s="119">
        <v>2014</v>
      </c>
      <c r="H171" s="119" t="s">
        <v>685</v>
      </c>
      <c r="I171" s="119" t="s">
        <v>1</v>
      </c>
      <c r="J171" s="132" t="s">
        <v>974</v>
      </c>
    </row>
    <row r="172" spans="1:10" ht="51" x14ac:dyDescent="0.2">
      <c r="A172" s="115">
        <v>170</v>
      </c>
      <c r="B172" s="116" t="s">
        <v>1036</v>
      </c>
      <c r="C172" s="117" t="s">
        <v>42</v>
      </c>
      <c r="D172" s="118" t="s">
        <v>973</v>
      </c>
      <c r="E172" s="119" t="s">
        <v>25</v>
      </c>
      <c r="F172" s="119" t="s">
        <v>975</v>
      </c>
      <c r="G172" s="119">
        <v>2014</v>
      </c>
      <c r="H172" s="119" t="s">
        <v>12</v>
      </c>
      <c r="I172" s="119" t="s">
        <v>1</v>
      </c>
      <c r="J172" s="132" t="s">
        <v>1036</v>
      </c>
    </row>
    <row r="173" spans="1:10" ht="51" x14ac:dyDescent="0.2">
      <c r="A173" s="115">
        <v>171</v>
      </c>
      <c r="B173" s="116" t="s">
        <v>1037</v>
      </c>
      <c r="C173" s="117" t="s">
        <v>673</v>
      </c>
      <c r="D173" s="118" t="s">
        <v>976</v>
      </c>
      <c r="E173" s="126" t="s">
        <v>2</v>
      </c>
      <c r="F173" s="119" t="s">
        <v>977</v>
      </c>
      <c r="G173" s="119">
        <v>2014</v>
      </c>
      <c r="H173" s="119" t="s">
        <v>12</v>
      </c>
      <c r="I173" s="119" t="s">
        <v>1</v>
      </c>
      <c r="J173" s="132" t="s">
        <v>1037</v>
      </c>
    </row>
    <row r="174" spans="1:10" x14ac:dyDescent="0.2">
      <c r="A174" s="115">
        <v>172</v>
      </c>
      <c r="B174" s="116" t="s">
        <v>1038</v>
      </c>
      <c r="C174" s="117" t="s">
        <v>978</v>
      </c>
      <c r="D174" s="118" t="s">
        <v>979</v>
      </c>
      <c r="E174" s="126" t="s">
        <v>2</v>
      </c>
      <c r="F174" s="119" t="s">
        <v>1167</v>
      </c>
      <c r="G174" s="119">
        <v>2014</v>
      </c>
      <c r="H174" s="119" t="s">
        <v>12</v>
      </c>
      <c r="I174" s="119" t="s">
        <v>1</v>
      </c>
      <c r="J174" s="132" t="s">
        <v>1038</v>
      </c>
    </row>
    <row r="175" spans="1:10" ht="25.5" x14ac:dyDescent="0.2">
      <c r="A175" s="115">
        <v>173</v>
      </c>
      <c r="B175" s="116" t="s">
        <v>1039</v>
      </c>
      <c r="C175" s="117" t="s">
        <v>54</v>
      </c>
      <c r="D175" s="118" t="s">
        <v>1026</v>
      </c>
      <c r="E175" s="119" t="s">
        <v>25</v>
      </c>
      <c r="F175" s="119" t="s">
        <v>1023</v>
      </c>
      <c r="G175" s="119">
        <v>2014</v>
      </c>
      <c r="H175" s="119" t="s">
        <v>158</v>
      </c>
      <c r="I175" s="119" t="s">
        <v>1</v>
      </c>
      <c r="J175" s="132" t="s">
        <v>1039</v>
      </c>
    </row>
    <row r="176" spans="1:10" ht="37.5" x14ac:dyDescent="0.2">
      <c r="A176" s="115">
        <v>174</v>
      </c>
      <c r="B176" s="116" t="s">
        <v>1055</v>
      </c>
      <c r="C176" s="117" t="s">
        <v>112</v>
      </c>
      <c r="D176" s="118" t="s">
        <v>1054</v>
      </c>
      <c r="E176" s="119" t="s">
        <v>90</v>
      </c>
      <c r="F176" s="119" t="s">
        <v>1167</v>
      </c>
      <c r="G176" s="119">
        <v>2014</v>
      </c>
      <c r="H176" s="119" t="s">
        <v>24</v>
      </c>
      <c r="I176" s="119" t="s">
        <v>13</v>
      </c>
      <c r="J176" s="132" t="s">
        <v>1055</v>
      </c>
    </row>
    <row r="177" spans="1:10" ht="38.25" x14ac:dyDescent="0.2">
      <c r="A177" s="115">
        <v>175</v>
      </c>
      <c r="B177" s="116" t="s">
        <v>1087</v>
      </c>
      <c r="C177" s="117" t="s">
        <v>1107</v>
      </c>
      <c r="D177" s="118" t="s">
        <v>1088</v>
      </c>
      <c r="E177" s="119" t="s">
        <v>25</v>
      </c>
      <c r="F177" s="119" t="s">
        <v>1081</v>
      </c>
      <c r="G177" s="119">
        <v>2014</v>
      </c>
      <c r="H177" s="119" t="s">
        <v>1082</v>
      </c>
      <c r="I177" s="119" t="s">
        <v>13</v>
      </c>
      <c r="J177" s="132" t="s">
        <v>1087</v>
      </c>
    </row>
    <row r="178" spans="1:10" ht="38.25" x14ac:dyDescent="0.2">
      <c r="A178" s="115">
        <v>176</v>
      </c>
      <c r="B178" s="116" t="s">
        <v>1094</v>
      </c>
      <c r="C178" s="117" t="s">
        <v>1107</v>
      </c>
      <c r="D178" s="118" t="s">
        <v>1093</v>
      </c>
      <c r="E178" s="119" t="s">
        <v>904</v>
      </c>
      <c r="F178" s="119" t="s">
        <v>1081</v>
      </c>
      <c r="G178" s="119">
        <v>2014</v>
      </c>
      <c r="H178" s="119" t="s">
        <v>1082</v>
      </c>
      <c r="I178" s="119" t="s">
        <v>1</v>
      </c>
      <c r="J178" s="132" t="s">
        <v>1094</v>
      </c>
    </row>
    <row r="179" spans="1:10" x14ac:dyDescent="0.2">
      <c r="A179" s="115">
        <v>177</v>
      </c>
      <c r="B179" s="116" t="s">
        <v>1171</v>
      </c>
      <c r="C179" s="117" t="s">
        <v>54</v>
      </c>
      <c r="D179" s="118" t="s">
        <v>1172</v>
      </c>
      <c r="E179" s="119" t="s">
        <v>2</v>
      </c>
      <c r="F179" s="119" t="s">
        <v>1167</v>
      </c>
      <c r="G179" s="119">
        <v>2014</v>
      </c>
      <c r="H179" s="119" t="s">
        <v>31</v>
      </c>
      <c r="I179" s="119" t="s">
        <v>13</v>
      </c>
      <c r="J179" s="132" t="s">
        <v>1171</v>
      </c>
    </row>
    <row r="180" spans="1:10" ht="37.5" x14ac:dyDescent="0.2">
      <c r="A180" s="115">
        <v>178</v>
      </c>
      <c r="B180" s="116" t="s">
        <v>1233</v>
      </c>
      <c r="C180" s="117" t="s">
        <v>1234</v>
      </c>
      <c r="D180" s="118" t="s">
        <v>1235</v>
      </c>
      <c r="E180" s="119" t="s">
        <v>25</v>
      </c>
      <c r="F180" s="131" t="s">
        <v>1236</v>
      </c>
      <c r="G180" s="131">
        <v>2014</v>
      </c>
      <c r="H180" s="131" t="s">
        <v>1237</v>
      </c>
      <c r="I180" s="131" t="s">
        <v>13</v>
      </c>
      <c r="J180" s="132" t="s">
        <v>1233</v>
      </c>
    </row>
    <row r="181" spans="1:10" ht="45" customHeight="1" x14ac:dyDescent="0.2">
      <c r="A181" s="115">
        <v>179</v>
      </c>
      <c r="B181" s="116" t="s">
        <v>1302</v>
      </c>
      <c r="C181" s="117" t="s">
        <v>42</v>
      </c>
      <c r="D181" s="118" t="s">
        <v>1303</v>
      </c>
      <c r="E181" s="119" t="s">
        <v>25</v>
      </c>
      <c r="F181" s="131" t="s">
        <v>1304</v>
      </c>
      <c r="G181" s="131">
        <v>2014</v>
      </c>
      <c r="H181" s="131" t="s">
        <v>12</v>
      </c>
      <c r="I181" s="131" t="s">
        <v>1</v>
      </c>
      <c r="J181" s="132" t="s">
        <v>1302</v>
      </c>
    </row>
    <row r="182" spans="1:10" x14ac:dyDescent="0.2">
      <c r="A182" s="115">
        <v>180</v>
      </c>
      <c r="B182" s="116" t="s">
        <v>879</v>
      </c>
      <c r="C182" s="117" t="s">
        <v>673</v>
      </c>
      <c r="D182" s="118" t="s">
        <v>700</v>
      </c>
      <c r="E182" s="126" t="s">
        <v>2</v>
      </c>
      <c r="F182" s="119" t="s">
        <v>1167</v>
      </c>
      <c r="G182" s="119">
        <v>2015</v>
      </c>
      <c r="H182" s="119" t="s">
        <v>31</v>
      </c>
      <c r="I182" s="119" t="s">
        <v>13</v>
      </c>
      <c r="J182" s="121" t="s">
        <v>879</v>
      </c>
    </row>
    <row r="183" spans="1:10" ht="25.5" x14ac:dyDescent="0.2">
      <c r="A183" s="115">
        <v>181</v>
      </c>
      <c r="B183" s="116" t="s">
        <v>1031</v>
      </c>
      <c r="C183" s="117" t="s">
        <v>1025</v>
      </c>
      <c r="D183" s="118" t="s">
        <v>1024</v>
      </c>
      <c r="E183" s="119" t="s">
        <v>25</v>
      </c>
      <c r="F183" s="119" t="s">
        <v>1029</v>
      </c>
      <c r="G183" s="119">
        <v>2015</v>
      </c>
      <c r="H183" s="119" t="s">
        <v>960</v>
      </c>
      <c r="I183" s="119" t="s">
        <v>13</v>
      </c>
      <c r="J183" s="132" t="s">
        <v>1031</v>
      </c>
    </row>
    <row r="184" spans="1:10" x14ac:dyDescent="0.2">
      <c r="A184" s="115">
        <v>182</v>
      </c>
      <c r="B184" s="116" t="s">
        <v>1032</v>
      </c>
      <c r="C184" s="117" t="s">
        <v>81</v>
      </c>
      <c r="D184" s="118" t="s">
        <v>1065</v>
      </c>
      <c r="E184" s="119" t="s">
        <v>2</v>
      </c>
      <c r="F184" s="119" t="s">
        <v>696</v>
      </c>
      <c r="G184" s="119">
        <v>2015</v>
      </c>
      <c r="H184" s="119" t="s">
        <v>12</v>
      </c>
      <c r="I184" s="119" t="s">
        <v>1</v>
      </c>
      <c r="J184" s="132" t="s">
        <v>1032</v>
      </c>
    </row>
    <row r="185" spans="1:10" ht="75" x14ac:dyDescent="0.2">
      <c r="A185" s="115">
        <v>183</v>
      </c>
      <c r="B185" s="116" t="s">
        <v>1033</v>
      </c>
      <c r="C185" s="117" t="s">
        <v>1106</v>
      </c>
      <c r="D185" s="118" t="s">
        <v>1000</v>
      </c>
      <c r="E185" s="119" t="s">
        <v>90</v>
      </c>
      <c r="F185" s="119" t="s">
        <v>1001</v>
      </c>
      <c r="G185" s="119">
        <v>2015</v>
      </c>
      <c r="H185" s="119" t="s">
        <v>1002</v>
      </c>
      <c r="I185" s="119" t="s">
        <v>1</v>
      </c>
      <c r="J185" s="132" t="s">
        <v>1033</v>
      </c>
    </row>
    <row r="186" spans="1:10" x14ac:dyDescent="0.2">
      <c r="A186" s="115">
        <v>184</v>
      </c>
      <c r="B186" s="116" t="s">
        <v>1030</v>
      </c>
      <c r="C186" s="117" t="s">
        <v>1022</v>
      </c>
      <c r="D186" s="118" t="s">
        <v>1079</v>
      </c>
      <c r="E186" s="119" t="s">
        <v>90</v>
      </c>
      <c r="F186" s="119" t="s">
        <v>1167</v>
      </c>
      <c r="G186" s="119">
        <v>2015</v>
      </c>
      <c r="H186" s="119" t="s">
        <v>140</v>
      </c>
      <c r="I186" s="119" t="s">
        <v>1</v>
      </c>
      <c r="J186" s="132" t="s">
        <v>1030</v>
      </c>
    </row>
    <row r="187" spans="1:10" ht="56.25" x14ac:dyDescent="0.2">
      <c r="A187" s="115">
        <v>185</v>
      </c>
      <c r="B187" s="116" t="s">
        <v>1047</v>
      </c>
      <c r="C187" s="117" t="s">
        <v>1106</v>
      </c>
      <c r="D187" s="118" t="s">
        <v>1249</v>
      </c>
      <c r="E187" s="119" t="s">
        <v>25</v>
      </c>
      <c r="F187" s="119" t="s">
        <v>1046</v>
      </c>
      <c r="G187" s="125">
        <v>2015</v>
      </c>
      <c r="H187" s="119" t="s">
        <v>1045</v>
      </c>
      <c r="I187" s="119" t="s">
        <v>13</v>
      </c>
      <c r="J187" s="132" t="s">
        <v>1047</v>
      </c>
    </row>
    <row r="188" spans="1:10" x14ac:dyDescent="0.2">
      <c r="A188" s="115">
        <v>186</v>
      </c>
      <c r="B188" s="116" t="s">
        <v>1071</v>
      </c>
      <c r="C188" s="117" t="s">
        <v>52</v>
      </c>
      <c r="D188" s="118" t="s">
        <v>1072</v>
      </c>
      <c r="E188" s="119" t="s">
        <v>2</v>
      </c>
      <c r="F188" s="119" t="s">
        <v>1167</v>
      </c>
      <c r="G188" s="119">
        <v>2015</v>
      </c>
      <c r="H188" s="119" t="s">
        <v>110</v>
      </c>
      <c r="I188" s="119" t="s">
        <v>1</v>
      </c>
      <c r="J188" s="121" t="s">
        <v>1071</v>
      </c>
    </row>
    <row r="189" spans="1:10" ht="37.5" x14ac:dyDescent="0.2">
      <c r="A189" s="115">
        <v>187</v>
      </c>
      <c r="B189" s="116" t="s">
        <v>1076</v>
      </c>
      <c r="C189" s="117" t="s">
        <v>1106</v>
      </c>
      <c r="D189" s="118" t="s">
        <v>1073</v>
      </c>
      <c r="E189" s="119" t="s">
        <v>90</v>
      </c>
      <c r="F189" s="119" t="s">
        <v>1074</v>
      </c>
      <c r="G189" s="119">
        <v>2015</v>
      </c>
      <c r="H189" s="119" t="s">
        <v>1075</v>
      </c>
      <c r="I189" s="119" t="s">
        <v>13</v>
      </c>
      <c r="J189" s="132" t="s">
        <v>1076</v>
      </c>
    </row>
    <row r="190" spans="1:10" x14ac:dyDescent="0.2">
      <c r="A190" s="115">
        <v>188</v>
      </c>
      <c r="B190" s="116" t="s">
        <v>1077</v>
      </c>
      <c r="C190" s="117" t="s">
        <v>54</v>
      </c>
      <c r="D190" s="118" t="s">
        <v>1078</v>
      </c>
      <c r="E190" s="119" t="s">
        <v>2</v>
      </c>
      <c r="F190" s="119" t="s">
        <v>1167</v>
      </c>
      <c r="G190" s="119">
        <v>2015</v>
      </c>
      <c r="H190" s="119" t="s">
        <v>110</v>
      </c>
      <c r="I190" s="119" t="s">
        <v>1</v>
      </c>
      <c r="J190" s="132" t="s">
        <v>1077</v>
      </c>
    </row>
    <row r="191" spans="1:10" ht="38.25" x14ac:dyDescent="0.2">
      <c r="A191" s="115">
        <v>189</v>
      </c>
      <c r="B191" s="116" t="s">
        <v>1092</v>
      </c>
      <c r="C191" s="117" t="s">
        <v>1107</v>
      </c>
      <c r="D191" s="118" t="s">
        <v>1080</v>
      </c>
      <c r="E191" s="119" t="s">
        <v>904</v>
      </c>
      <c r="F191" s="119" t="s">
        <v>1081</v>
      </c>
      <c r="G191" s="119">
        <v>2015</v>
      </c>
      <c r="H191" s="119" t="s">
        <v>1082</v>
      </c>
      <c r="I191" s="119" t="s">
        <v>1</v>
      </c>
      <c r="J191" s="132" t="s">
        <v>1092</v>
      </c>
    </row>
    <row r="192" spans="1:10" ht="38.25" x14ac:dyDescent="0.2">
      <c r="A192" s="115">
        <v>190</v>
      </c>
      <c r="B192" s="116" t="s">
        <v>1083</v>
      </c>
      <c r="C192" s="117" t="s">
        <v>54</v>
      </c>
      <c r="D192" s="118" t="s">
        <v>1084</v>
      </c>
      <c r="E192" s="119" t="s">
        <v>90</v>
      </c>
      <c r="F192" s="119" t="s">
        <v>1085</v>
      </c>
      <c r="G192" s="119">
        <v>2015</v>
      </c>
      <c r="H192" s="119" t="s">
        <v>1086</v>
      </c>
      <c r="I192" s="119" t="s">
        <v>13</v>
      </c>
      <c r="J192" s="132" t="s">
        <v>1083</v>
      </c>
    </row>
    <row r="193" spans="1:10" ht="38.25" x14ac:dyDescent="0.2">
      <c r="A193" s="115">
        <v>191</v>
      </c>
      <c r="B193" s="116" t="s">
        <v>1089</v>
      </c>
      <c r="C193" s="117" t="s">
        <v>54</v>
      </c>
      <c r="D193" s="118" t="s">
        <v>1090</v>
      </c>
      <c r="E193" s="119" t="s">
        <v>25</v>
      </c>
      <c r="F193" s="119" t="s">
        <v>1091</v>
      </c>
      <c r="G193" s="119">
        <v>2015</v>
      </c>
      <c r="H193" s="119" t="s">
        <v>694</v>
      </c>
      <c r="I193" s="119" t="s">
        <v>1</v>
      </c>
      <c r="J193" s="132" t="s">
        <v>1089</v>
      </c>
    </row>
    <row r="194" spans="1:10" x14ac:dyDescent="0.2">
      <c r="A194" s="115">
        <v>192</v>
      </c>
      <c r="B194" s="116" t="s">
        <v>1095</v>
      </c>
      <c r="C194" s="117" t="s">
        <v>54</v>
      </c>
      <c r="D194" s="118" t="s">
        <v>1096</v>
      </c>
      <c r="E194" s="119" t="s">
        <v>2</v>
      </c>
      <c r="F194" s="119" t="s">
        <v>1167</v>
      </c>
      <c r="G194" s="119">
        <v>2015</v>
      </c>
      <c r="H194" s="119" t="s">
        <v>12</v>
      </c>
      <c r="I194" s="119" t="s">
        <v>1</v>
      </c>
      <c r="J194" s="132" t="s">
        <v>1095</v>
      </c>
    </row>
    <row r="195" spans="1:10" ht="25.5" x14ac:dyDescent="0.2">
      <c r="A195" s="115">
        <v>193</v>
      </c>
      <c r="B195" s="116" t="s">
        <v>1138</v>
      </c>
      <c r="C195" s="117" t="s">
        <v>37</v>
      </c>
      <c r="D195" s="118" t="s">
        <v>1139</v>
      </c>
      <c r="E195" s="119" t="s">
        <v>2</v>
      </c>
      <c r="F195" s="119" t="s">
        <v>1167</v>
      </c>
      <c r="G195" s="119">
        <v>2015</v>
      </c>
      <c r="H195" s="119" t="s">
        <v>685</v>
      </c>
      <c r="I195" s="119" t="s">
        <v>1</v>
      </c>
      <c r="J195" s="132" t="s">
        <v>1138</v>
      </c>
    </row>
    <row r="196" spans="1:10" ht="38.25" x14ac:dyDescent="0.2">
      <c r="A196" s="115">
        <v>194</v>
      </c>
      <c r="B196" s="116" t="s">
        <v>1149</v>
      </c>
      <c r="C196" s="117" t="s">
        <v>673</v>
      </c>
      <c r="D196" s="118" t="s">
        <v>933</v>
      </c>
      <c r="E196" s="126" t="s">
        <v>25</v>
      </c>
      <c r="F196" s="119" t="s">
        <v>1148</v>
      </c>
      <c r="G196" s="119">
        <v>2015</v>
      </c>
      <c r="H196" s="119" t="s">
        <v>31</v>
      </c>
      <c r="I196" s="119" t="s">
        <v>13</v>
      </c>
      <c r="J196" s="132" t="s">
        <v>1149</v>
      </c>
    </row>
    <row r="197" spans="1:10" ht="37.5" x14ac:dyDescent="0.2">
      <c r="A197" s="115">
        <v>195</v>
      </c>
      <c r="B197" s="116" t="s">
        <v>1175</v>
      </c>
      <c r="C197" s="117" t="s">
        <v>679</v>
      </c>
      <c r="D197" s="118" t="s">
        <v>1176</v>
      </c>
      <c r="E197" s="119" t="s">
        <v>2</v>
      </c>
      <c r="F197" s="119" t="s">
        <v>1167</v>
      </c>
      <c r="G197" s="119">
        <v>2015</v>
      </c>
      <c r="H197" s="119" t="s">
        <v>110</v>
      </c>
      <c r="I197" s="119" t="s">
        <v>1</v>
      </c>
      <c r="J197" s="132" t="s">
        <v>1175</v>
      </c>
    </row>
    <row r="198" spans="1:10" ht="37.5" x14ac:dyDescent="0.2">
      <c r="A198" s="115">
        <v>196</v>
      </c>
      <c r="B198" s="116" t="s">
        <v>1305</v>
      </c>
      <c r="C198" s="117" t="s">
        <v>81</v>
      </c>
      <c r="D198" s="118" t="s">
        <v>1306</v>
      </c>
      <c r="E198" s="119" t="s">
        <v>904</v>
      </c>
      <c r="F198" s="119" t="s">
        <v>1167</v>
      </c>
      <c r="G198" s="119">
        <v>2015</v>
      </c>
      <c r="H198" s="119" t="s">
        <v>31</v>
      </c>
      <c r="I198" s="119" t="s">
        <v>13</v>
      </c>
      <c r="J198" s="132" t="s">
        <v>1305</v>
      </c>
    </row>
    <row r="199" spans="1:10" ht="25.5" x14ac:dyDescent="0.2">
      <c r="A199" s="115">
        <v>197</v>
      </c>
      <c r="B199" s="116" t="s">
        <v>1136</v>
      </c>
      <c r="C199" s="117" t="s">
        <v>54</v>
      </c>
      <c r="D199" s="118" t="s">
        <v>1137</v>
      </c>
      <c r="E199" s="119" t="s">
        <v>2</v>
      </c>
      <c r="F199" s="119" t="s">
        <v>1174</v>
      </c>
      <c r="G199" s="119">
        <v>2016</v>
      </c>
      <c r="H199" s="119" t="s">
        <v>12</v>
      </c>
      <c r="I199" s="119" t="s">
        <v>1</v>
      </c>
      <c r="J199" s="132" t="s">
        <v>1136</v>
      </c>
    </row>
    <row r="200" spans="1:10" ht="93.75" x14ac:dyDescent="0.2">
      <c r="A200" s="115">
        <v>198</v>
      </c>
      <c r="B200" s="116" t="s">
        <v>1143</v>
      </c>
      <c r="C200" s="117" t="s">
        <v>1106</v>
      </c>
      <c r="D200" s="118" t="s">
        <v>1255</v>
      </c>
      <c r="E200" s="119" t="s">
        <v>90</v>
      </c>
      <c r="F200" s="119" t="s">
        <v>1167</v>
      </c>
      <c r="G200" s="119">
        <v>2016</v>
      </c>
      <c r="H200" s="119" t="s">
        <v>24</v>
      </c>
      <c r="I200" s="119" t="s">
        <v>13</v>
      </c>
      <c r="J200" s="132" t="s">
        <v>1143</v>
      </c>
    </row>
    <row r="201" spans="1:10" x14ac:dyDescent="0.2">
      <c r="A201" s="115">
        <v>199</v>
      </c>
      <c r="B201" s="116" t="s">
        <v>1145</v>
      </c>
      <c r="C201" s="117" t="s">
        <v>116</v>
      </c>
      <c r="D201" s="118" t="s">
        <v>1146</v>
      </c>
      <c r="E201" s="126" t="s">
        <v>2</v>
      </c>
      <c r="F201" s="119" t="s">
        <v>1167</v>
      </c>
      <c r="G201" s="119">
        <v>2016</v>
      </c>
      <c r="H201" s="119" t="s">
        <v>12</v>
      </c>
      <c r="I201" s="119" t="s">
        <v>1</v>
      </c>
      <c r="J201" s="132" t="s">
        <v>1145</v>
      </c>
    </row>
    <row r="202" spans="1:10" ht="25.5" x14ac:dyDescent="0.2">
      <c r="A202" s="115">
        <v>200</v>
      </c>
      <c r="B202" s="116" t="s">
        <v>1144</v>
      </c>
      <c r="C202" s="117" t="s">
        <v>116</v>
      </c>
      <c r="D202" s="118" t="s">
        <v>1146</v>
      </c>
      <c r="E202" s="126" t="s">
        <v>25</v>
      </c>
      <c r="F202" s="119" t="s">
        <v>1147</v>
      </c>
      <c r="G202" s="119">
        <v>2016</v>
      </c>
      <c r="H202" s="119" t="s">
        <v>12</v>
      </c>
      <c r="I202" s="119" t="s">
        <v>1</v>
      </c>
      <c r="J202" s="132" t="s">
        <v>1144</v>
      </c>
    </row>
    <row r="203" spans="1:10" x14ac:dyDescent="0.2">
      <c r="A203" s="115">
        <v>201</v>
      </c>
      <c r="B203" s="116" t="s">
        <v>1150</v>
      </c>
      <c r="C203" s="117" t="s">
        <v>1151</v>
      </c>
      <c r="D203" s="118" t="s">
        <v>1152</v>
      </c>
      <c r="E203" s="126" t="s">
        <v>2</v>
      </c>
      <c r="F203" s="119" t="s">
        <v>1167</v>
      </c>
      <c r="G203" s="119">
        <v>2016</v>
      </c>
      <c r="H203" s="119" t="s">
        <v>12</v>
      </c>
      <c r="I203" s="119" t="s">
        <v>1</v>
      </c>
      <c r="J203" s="132" t="s">
        <v>1150</v>
      </c>
    </row>
    <row r="204" spans="1:10" ht="37.5" x14ac:dyDescent="0.2">
      <c r="A204" s="115">
        <v>202</v>
      </c>
      <c r="B204" s="116" t="s">
        <v>1181</v>
      </c>
      <c r="C204" s="117" t="s">
        <v>54</v>
      </c>
      <c r="D204" s="118" t="s">
        <v>1180</v>
      </c>
      <c r="E204" s="126" t="s">
        <v>2</v>
      </c>
      <c r="F204" s="119" t="s">
        <v>1167</v>
      </c>
      <c r="G204" s="119">
        <v>2016</v>
      </c>
      <c r="H204" s="119" t="s">
        <v>12</v>
      </c>
      <c r="I204" s="119" t="s">
        <v>1</v>
      </c>
      <c r="J204" s="132" t="s">
        <v>1181</v>
      </c>
    </row>
    <row r="205" spans="1:10" ht="37.5" x14ac:dyDescent="0.2">
      <c r="A205" s="115">
        <v>203</v>
      </c>
      <c r="B205" s="116" t="s">
        <v>1182</v>
      </c>
      <c r="C205" s="117" t="s">
        <v>54</v>
      </c>
      <c r="D205" s="118" t="s">
        <v>1180</v>
      </c>
      <c r="E205" s="126" t="s">
        <v>25</v>
      </c>
      <c r="F205" s="119" t="s">
        <v>1183</v>
      </c>
      <c r="G205" s="119">
        <v>2016</v>
      </c>
      <c r="H205" s="119" t="s">
        <v>12</v>
      </c>
      <c r="I205" s="119" t="s">
        <v>1</v>
      </c>
      <c r="J205" s="132" t="s">
        <v>1182</v>
      </c>
    </row>
    <row r="206" spans="1:10" ht="75" x14ac:dyDescent="0.2">
      <c r="A206" s="115">
        <v>204</v>
      </c>
      <c r="B206" s="116" t="s">
        <v>1199</v>
      </c>
      <c r="C206" s="117" t="s">
        <v>1106</v>
      </c>
      <c r="D206" s="118" t="s">
        <v>1184</v>
      </c>
      <c r="E206" s="126" t="s">
        <v>2</v>
      </c>
      <c r="F206" s="119" t="s">
        <v>1185</v>
      </c>
      <c r="G206" s="119">
        <v>2016</v>
      </c>
      <c r="H206" s="119" t="s">
        <v>961</v>
      </c>
      <c r="I206" s="119" t="s">
        <v>1</v>
      </c>
      <c r="J206" s="132" t="s">
        <v>1199</v>
      </c>
    </row>
    <row r="207" spans="1:10" x14ac:dyDescent="0.2">
      <c r="A207" s="115">
        <v>205</v>
      </c>
      <c r="B207" s="116" t="s">
        <v>1200</v>
      </c>
      <c r="C207" s="117" t="s">
        <v>54</v>
      </c>
      <c r="D207" s="118" t="s">
        <v>1090</v>
      </c>
      <c r="E207" s="126" t="s">
        <v>2</v>
      </c>
      <c r="F207" s="119" t="s">
        <v>1167</v>
      </c>
      <c r="G207" s="119">
        <v>2016</v>
      </c>
      <c r="H207" s="119" t="s">
        <v>12</v>
      </c>
      <c r="I207" s="119" t="s">
        <v>1</v>
      </c>
      <c r="J207" s="132" t="s">
        <v>1200</v>
      </c>
    </row>
    <row r="208" spans="1:10" ht="63.75" x14ac:dyDescent="0.2">
      <c r="A208" s="115">
        <v>206</v>
      </c>
      <c r="B208" s="116" t="s">
        <v>1201</v>
      </c>
      <c r="C208" s="117" t="s">
        <v>54</v>
      </c>
      <c r="D208" s="118" t="s">
        <v>1190</v>
      </c>
      <c r="E208" s="126" t="s">
        <v>25</v>
      </c>
      <c r="F208" s="119" t="s">
        <v>1191</v>
      </c>
      <c r="G208" s="119">
        <v>2016</v>
      </c>
      <c r="H208" s="119" t="s">
        <v>1192</v>
      </c>
      <c r="I208" s="119" t="s">
        <v>1</v>
      </c>
      <c r="J208" s="132" t="s">
        <v>1201</v>
      </c>
    </row>
    <row r="209" spans="1:10" ht="37.5" x14ac:dyDescent="0.2">
      <c r="A209" s="115">
        <v>207</v>
      </c>
      <c r="B209" s="116" t="s">
        <v>1202</v>
      </c>
      <c r="C209" s="117" t="s">
        <v>679</v>
      </c>
      <c r="D209" s="118" t="s">
        <v>953</v>
      </c>
      <c r="E209" s="126" t="s">
        <v>90</v>
      </c>
      <c r="F209" s="119" t="s">
        <v>1167</v>
      </c>
      <c r="G209" s="119">
        <v>2016</v>
      </c>
      <c r="H209" s="119" t="s">
        <v>957</v>
      </c>
      <c r="I209" s="119" t="s">
        <v>13</v>
      </c>
      <c r="J209" s="132" t="s">
        <v>1202</v>
      </c>
    </row>
    <row r="210" spans="1:10" x14ac:dyDescent="0.2">
      <c r="A210" s="115">
        <v>208</v>
      </c>
      <c r="B210" s="116" t="s">
        <v>1203</v>
      </c>
      <c r="C210" s="117" t="s">
        <v>81</v>
      </c>
      <c r="D210" s="118" t="s">
        <v>1193</v>
      </c>
      <c r="E210" s="126" t="s">
        <v>2</v>
      </c>
      <c r="F210" s="119" t="s">
        <v>1167</v>
      </c>
      <c r="G210" s="119">
        <v>2016</v>
      </c>
      <c r="H210" s="119" t="s">
        <v>12</v>
      </c>
      <c r="I210" s="119" t="s">
        <v>1</v>
      </c>
      <c r="J210" s="132" t="s">
        <v>1203</v>
      </c>
    </row>
    <row r="211" spans="1:10" ht="38.25" x14ac:dyDescent="0.2">
      <c r="A211" s="115">
        <v>209</v>
      </c>
      <c r="B211" s="116" t="s">
        <v>1204</v>
      </c>
      <c r="C211" s="117" t="s">
        <v>52</v>
      </c>
      <c r="D211" s="118" t="s">
        <v>1196</v>
      </c>
      <c r="E211" s="126" t="s">
        <v>90</v>
      </c>
      <c r="F211" s="119" t="s">
        <v>1197</v>
      </c>
      <c r="G211" s="119">
        <v>2016</v>
      </c>
      <c r="H211" s="119" t="s">
        <v>1198</v>
      </c>
      <c r="I211" s="119" t="s">
        <v>1</v>
      </c>
      <c r="J211" s="132" t="s">
        <v>1204</v>
      </c>
    </row>
    <row r="212" spans="1:10" ht="37.5" x14ac:dyDescent="0.2">
      <c r="A212" s="115">
        <v>210</v>
      </c>
      <c r="B212" s="116" t="s">
        <v>1309</v>
      </c>
      <c r="C212" s="117" t="s">
        <v>1106</v>
      </c>
      <c r="D212" s="118" t="s">
        <v>1310</v>
      </c>
      <c r="E212" s="126" t="s">
        <v>90</v>
      </c>
      <c r="F212" s="119" t="s">
        <v>1194</v>
      </c>
      <c r="G212" s="119">
        <v>2016</v>
      </c>
      <c r="H212" s="119" t="s">
        <v>1195</v>
      </c>
      <c r="I212" s="119" t="s">
        <v>1</v>
      </c>
      <c r="J212" s="132" t="s">
        <v>1309</v>
      </c>
    </row>
    <row r="213" spans="1:10" ht="37.5" x14ac:dyDescent="0.2">
      <c r="A213" s="115">
        <v>211</v>
      </c>
      <c r="B213" s="116" t="s">
        <v>1205</v>
      </c>
      <c r="C213" s="117" t="s">
        <v>679</v>
      </c>
      <c r="D213" s="118" t="s">
        <v>164</v>
      </c>
      <c r="E213" s="126" t="s">
        <v>2</v>
      </c>
      <c r="F213" s="119" t="s">
        <v>1167</v>
      </c>
      <c r="G213" s="119">
        <v>2016</v>
      </c>
      <c r="H213" s="119" t="s">
        <v>140</v>
      </c>
      <c r="I213" s="119" t="s">
        <v>1</v>
      </c>
      <c r="J213" s="132" t="s">
        <v>1205</v>
      </c>
    </row>
    <row r="214" spans="1:10" ht="38.25" x14ac:dyDescent="0.2">
      <c r="A214" s="115">
        <v>212</v>
      </c>
      <c r="B214" s="116" t="s">
        <v>1206</v>
      </c>
      <c r="C214" s="117" t="s">
        <v>679</v>
      </c>
      <c r="D214" s="118" t="s">
        <v>164</v>
      </c>
      <c r="E214" s="126" t="s">
        <v>25</v>
      </c>
      <c r="F214" s="119" t="s">
        <v>1188</v>
      </c>
      <c r="G214" s="119">
        <v>2016</v>
      </c>
      <c r="H214" s="119" t="s">
        <v>1189</v>
      </c>
      <c r="I214" s="119" t="s">
        <v>13</v>
      </c>
      <c r="J214" s="132" t="s">
        <v>1206</v>
      </c>
    </row>
    <row r="215" spans="1:10" ht="37.5" x14ac:dyDescent="0.2">
      <c r="A215" s="115">
        <v>213</v>
      </c>
      <c r="B215" s="116" t="s">
        <v>1209</v>
      </c>
      <c r="C215" s="117" t="s">
        <v>6</v>
      </c>
      <c r="D215" s="118" t="s">
        <v>1210</v>
      </c>
      <c r="E215" s="134" t="s">
        <v>2</v>
      </c>
      <c r="F215" s="131" t="s">
        <v>1167</v>
      </c>
      <c r="G215" s="119">
        <v>2016</v>
      </c>
      <c r="H215" s="131" t="s">
        <v>140</v>
      </c>
      <c r="I215" s="119" t="s">
        <v>1</v>
      </c>
      <c r="J215" s="132" t="s">
        <v>1209</v>
      </c>
    </row>
    <row r="216" spans="1:10" ht="37.5" x14ac:dyDescent="0.2">
      <c r="A216" s="115">
        <v>214</v>
      </c>
      <c r="B216" s="116" t="s">
        <v>1211</v>
      </c>
      <c r="C216" s="117" t="s">
        <v>34</v>
      </c>
      <c r="D216" s="118" t="s">
        <v>1212</v>
      </c>
      <c r="E216" s="134" t="s">
        <v>25</v>
      </c>
      <c r="F216" s="131" t="s">
        <v>1218</v>
      </c>
      <c r="G216" s="119">
        <v>2016</v>
      </c>
      <c r="H216" s="131" t="s">
        <v>1222</v>
      </c>
      <c r="I216" s="119" t="s">
        <v>13</v>
      </c>
      <c r="J216" s="132" t="s">
        <v>1211</v>
      </c>
    </row>
    <row r="217" spans="1:10" ht="25.5" x14ac:dyDescent="0.2">
      <c r="A217" s="115">
        <v>215</v>
      </c>
      <c r="B217" s="116" t="s">
        <v>1213</v>
      </c>
      <c r="C217" s="117" t="s">
        <v>81</v>
      </c>
      <c r="D217" s="118" t="s">
        <v>1214</v>
      </c>
      <c r="E217" s="134" t="s">
        <v>1215</v>
      </c>
      <c r="F217" s="131" t="s">
        <v>1219</v>
      </c>
      <c r="G217" s="119">
        <v>2016</v>
      </c>
      <c r="H217" s="131" t="s">
        <v>140</v>
      </c>
      <c r="I217" s="119" t="s">
        <v>1</v>
      </c>
      <c r="J217" s="132" t="s">
        <v>1213</v>
      </c>
    </row>
    <row r="218" spans="1:10" x14ac:dyDescent="0.2">
      <c r="A218" s="115">
        <v>216</v>
      </c>
      <c r="B218" s="116" t="s">
        <v>1216</v>
      </c>
      <c r="C218" s="117" t="s">
        <v>1103</v>
      </c>
      <c r="D218" s="118" t="s">
        <v>141</v>
      </c>
      <c r="E218" s="134" t="s">
        <v>90</v>
      </c>
      <c r="F218" s="131" t="s">
        <v>1220</v>
      </c>
      <c r="G218" s="119">
        <v>2016</v>
      </c>
      <c r="H218" s="131" t="s">
        <v>140</v>
      </c>
      <c r="I218" s="119" t="s">
        <v>1</v>
      </c>
      <c r="J218" s="132" t="s">
        <v>1216</v>
      </c>
    </row>
    <row r="219" spans="1:10" ht="25.5" x14ac:dyDescent="0.2">
      <c r="A219" s="115">
        <v>217</v>
      </c>
      <c r="B219" s="116" t="s">
        <v>1217</v>
      </c>
      <c r="C219" s="117" t="s">
        <v>1103</v>
      </c>
      <c r="D219" s="118" t="s">
        <v>141</v>
      </c>
      <c r="E219" s="134" t="s">
        <v>25</v>
      </c>
      <c r="F219" s="131" t="s">
        <v>1221</v>
      </c>
      <c r="G219" s="119">
        <v>2016</v>
      </c>
      <c r="H219" s="131" t="s">
        <v>962</v>
      </c>
      <c r="I219" s="119" t="s">
        <v>1</v>
      </c>
      <c r="J219" s="132" t="s">
        <v>1217</v>
      </c>
    </row>
    <row r="220" spans="1:10" x14ac:dyDescent="0.2">
      <c r="A220" s="115">
        <v>218</v>
      </c>
      <c r="B220" s="116" t="s">
        <v>1223</v>
      </c>
      <c r="C220" s="117" t="s">
        <v>81</v>
      </c>
      <c r="D220" s="118" t="s">
        <v>1224</v>
      </c>
      <c r="E220" s="134" t="s">
        <v>90</v>
      </c>
      <c r="F220" s="131" t="s">
        <v>1167</v>
      </c>
      <c r="G220" s="119">
        <v>2016</v>
      </c>
      <c r="H220" s="131" t="s">
        <v>106</v>
      </c>
      <c r="I220" s="131" t="s">
        <v>1</v>
      </c>
      <c r="J220" s="132" t="s">
        <v>1223</v>
      </c>
    </row>
    <row r="221" spans="1:10" x14ac:dyDescent="0.2">
      <c r="A221" s="115">
        <v>219</v>
      </c>
      <c r="B221" s="116" t="s">
        <v>1225</v>
      </c>
      <c r="C221" s="117" t="s">
        <v>1226</v>
      </c>
      <c r="D221" s="118" t="s">
        <v>1227</v>
      </c>
      <c r="E221" s="134" t="s">
        <v>2</v>
      </c>
      <c r="F221" s="131" t="s">
        <v>1167</v>
      </c>
      <c r="G221" s="119">
        <v>2016</v>
      </c>
      <c r="H221" s="131" t="s">
        <v>140</v>
      </c>
      <c r="I221" s="131" t="s">
        <v>1</v>
      </c>
      <c r="J221" s="132" t="s">
        <v>1225</v>
      </c>
    </row>
    <row r="222" spans="1:10" ht="25.5" x14ac:dyDescent="0.2">
      <c r="A222" s="115">
        <v>220</v>
      </c>
      <c r="B222" s="116" t="s">
        <v>1258</v>
      </c>
      <c r="C222" s="117" t="s">
        <v>116</v>
      </c>
      <c r="D222" s="118" t="s">
        <v>1260</v>
      </c>
      <c r="E222" s="134" t="s">
        <v>90</v>
      </c>
      <c r="F222" s="131" t="s">
        <v>1167</v>
      </c>
      <c r="G222" s="119">
        <v>2016</v>
      </c>
      <c r="H222" s="131" t="s">
        <v>1262</v>
      </c>
      <c r="I222" s="131" t="s">
        <v>1</v>
      </c>
      <c r="J222" s="132" t="s">
        <v>1258</v>
      </c>
    </row>
    <row r="223" spans="1:10" x14ac:dyDescent="0.2">
      <c r="A223" s="115">
        <v>221</v>
      </c>
      <c r="B223" s="116" t="s">
        <v>1259</v>
      </c>
      <c r="C223" s="117" t="s">
        <v>673</v>
      </c>
      <c r="D223" s="118" t="s">
        <v>1261</v>
      </c>
      <c r="E223" s="126" t="s">
        <v>2</v>
      </c>
      <c r="F223" s="131" t="s">
        <v>1167</v>
      </c>
      <c r="G223" s="119">
        <v>2016</v>
      </c>
      <c r="H223" s="131" t="s">
        <v>31</v>
      </c>
      <c r="I223" s="131" t="s">
        <v>1</v>
      </c>
      <c r="J223" s="132" t="s">
        <v>1259</v>
      </c>
    </row>
    <row r="224" spans="1:10" ht="25.5" x14ac:dyDescent="0.2">
      <c r="A224" s="115">
        <v>222</v>
      </c>
      <c r="B224" s="116" t="s">
        <v>1207</v>
      </c>
      <c r="C224" s="117" t="s">
        <v>116</v>
      </c>
      <c r="D224" s="118" t="s">
        <v>1186</v>
      </c>
      <c r="E224" s="126" t="s">
        <v>2</v>
      </c>
      <c r="F224" s="119" t="s">
        <v>1187</v>
      </c>
      <c r="G224" s="119">
        <v>2017</v>
      </c>
      <c r="H224" s="119" t="s">
        <v>12</v>
      </c>
      <c r="I224" s="119" t="s">
        <v>1</v>
      </c>
      <c r="J224" s="132" t="s">
        <v>1207</v>
      </c>
    </row>
    <row r="225" spans="1:10" ht="38.25" x14ac:dyDescent="0.2">
      <c r="A225" s="115">
        <v>223</v>
      </c>
      <c r="B225" s="116" t="s">
        <v>1228</v>
      </c>
      <c r="C225" s="117" t="s">
        <v>679</v>
      </c>
      <c r="D225" s="118" t="s">
        <v>953</v>
      </c>
      <c r="E225" s="134" t="s">
        <v>25</v>
      </c>
      <c r="F225" s="131" t="s">
        <v>1229</v>
      </c>
      <c r="G225" s="119">
        <v>2017</v>
      </c>
      <c r="H225" s="119" t="s">
        <v>24</v>
      </c>
      <c r="I225" s="119" t="s">
        <v>13</v>
      </c>
      <c r="J225" s="132" t="s">
        <v>1228</v>
      </c>
    </row>
    <row r="226" spans="1:10" x14ac:dyDescent="0.2">
      <c r="A226" s="115">
        <v>224</v>
      </c>
      <c r="B226" s="116" t="s">
        <v>1230</v>
      </c>
      <c r="C226" s="117" t="s">
        <v>81</v>
      </c>
      <c r="D226" s="118" t="s">
        <v>1231</v>
      </c>
      <c r="E226" s="134" t="s">
        <v>90</v>
      </c>
      <c r="F226" s="131" t="s">
        <v>1232</v>
      </c>
      <c r="G226" s="131">
        <v>2017</v>
      </c>
      <c r="H226" s="131" t="s">
        <v>127</v>
      </c>
      <c r="I226" s="131" t="s">
        <v>13</v>
      </c>
      <c r="J226" s="132" t="s">
        <v>1230</v>
      </c>
    </row>
    <row r="227" spans="1:10" ht="37.5" x14ac:dyDescent="0.2">
      <c r="A227" s="115">
        <v>225</v>
      </c>
      <c r="B227" s="116" t="s">
        <v>1243</v>
      </c>
      <c r="C227" s="117" t="s">
        <v>679</v>
      </c>
      <c r="D227" s="118" t="s">
        <v>1244</v>
      </c>
      <c r="E227" s="134" t="s">
        <v>2</v>
      </c>
      <c r="F227" s="131" t="s">
        <v>1167</v>
      </c>
      <c r="G227" s="119">
        <v>2017</v>
      </c>
      <c r="H227" s="119" t="s">
        <v>1245</v>
      </c>
      <c r="I227" s="119" t="s">
        <v>1</v>
      </c>
      <c r="J227" s="132" t="s">
        <v>1243</v>
      </c>
    </row>
    <row r="228" spans="1:10" ht="37.5" x14ac:dyDescent="0.2">
      <c r="A228" s="115">
        <v>226</v>
      </c>
      <c r="B228" s="116" t="s">
        <v>1246</v>
      </c>
      <c r="C228" s="117" t="s">
        <v>1106</v>
      </c>
      <c r="D228" s="118" t="s">
        <v>1250</v>
      </c>
      <c r="E228" s="134" t="s">
        <v>25</v>
      </c>
      <c r="F228" s="131" t="s">
        <v>1247</v>
      </c>
      <c r="G228" s="119">
        <v>2017</v>
      </c>
      <c r="H228" s="119" t="s">
        <v>962</v>
      </c>
      <c r="I228" s="119" t="s">
        <v>1</v>
      </c>
      <c r="J228" s="132" t="s">
        <v>1246</v>
      </c>
    </row>
    <row r="229" spans="1:10" ht="37.5" x14ac:dyDescent="0.2">
      <c r="A229" s="115">
        <v>227</v>
      </c>
      <c r="B229" s="116" t="s">
        <v>1252</v>
      </c>
      <c r="C229" s="117" t="s">
        <v>673</v>
      </c>
      <c r="D229" s="118" t="s">
        <v>683</v>
      </c>
      <c r="E229" s="134" t="s">
        <v>2</v>
      </c>
      <c r="F229" s="131" t="s">
        <v>1167</v>
      </c>
      <c r="G229" s="119">
        <v>2017</v>
      </c>
      <c r="H229" s="119" t="s">
        <v>140</v>
      </c>
      <c r="I229" s="119" t="s">
        <v>1</v>
      </c>
      <c r="J229" s="132" t="s">
        <v>1252</v>
      </c>
    </row>
    <row r="230" spans="1:10" ht="25.5" x14ac:dyDescent="0.2">
      <c r="A230" s="115">
        <v>228</v>
      </c>
      <c r="B230" s="116" t="s">
        <v>1253</v>
      </c>
      <c r="C230" s="117" t="s">
        <v>112</v>
      </c>
      <c r="D230" s="118" t="s">
        <v>937</v>
      </c>
      <c r="E230" s="134" t="s">
        <v>25</v>
      </c>
      <c r="F230" s="131" t="s">
        <v>1254</v>
      </c>
      <c r="G230" s="119">
        <v>2017</v>
      </c>
      <c r="H230" s="119" t="s">
        <v>31</v>
      </c>
      <c r="I230" s="119" t="s">
        <v>1</v>
      </c>
      <c r="J230" s="132" t="s">
        <v>1253</v>
      </c>
    </row>
    <row r="231" spans="1:10" ht="51" x14ac:dyDescent="0.2">
      <c r="A231" s="115">
        <v>229</v>
      </c>
      <c r="B231" s="116" t="s">
        <v>1256</v>
      </c>
      <c r="C231" s="117" t="s">
        <v>54</v>
      </c>
      <c r="D231" s="118" t="s">
        <v>144</v>
      </c>
      <c r="E231" s="134" t="s">
        <v>25</v>
      </c>
      <c r="F231" s="119" t="s">
        <v>145</v>
      </c>
      <c r="G231" s="119">
        <v>2017</v>
      </c>
      <c r="H231" s="119" t="s">
        <v>12</v>
      </c>
      <c r="I231" s="119" t="s">
        <v>1</v>
      </c>
      <c r="J231" s="132" t="s">
        <v>1257</v>
      </c>
    </row>
    <row r="232" spans="1:10" x14ac:dyDescent="0.2">
      <c r="A232" s="115">
        <v>230</v>
      </c>
      <c r="B232" s="116" t="s">
        <v>1263</v>
      </c>
      <c r="C232" s="117" t="s">
        <v>673</v>
      </c>
      <c r="D232" s="118" t="s">
        <v>99</v>
      </c>
      <c r="E232" s="134" t="s">
        <v>2</v>
      </c>
      <c r="F232" s="131" t="s">
        <v>1167</v>
      </c>
      <c r="G232" s="119">
        <v>2017</v>
      </c>
      <c r="H232" s="119" t="s">
        <v>12</v>
      </c>
      <c r="I232" s="119" t="s">
        <v>1</v>
      </c>
      <c r="J232" s="132" t="s">
        <v>1263</v>
      </c>
    </row>
    <row r="233" spans="1:10" ht="25.5" x14ac:dyDescent="0.2">
      <c r="A233" s="115">
        <v>231</v>
      </c>
      <c r="B233" s="116" t="s">
        <v>1264</v>
      </c>
      <c r="C233" s="117" t="s">
        <v>54</v>
      </c>
      <c r="D233" s="118" t="s">
        <v>1265</v>
      </c>
      <c r="E233" s="134" t="s">
        <v>2</v>
      </c>
      <c r="F233" s="131" t="s">
        <v>1167</v>
      </c>
      <c r="G233" s="119">
        <v>2017</v>
      </c>
      <c r="H233" s="119" t="s">
        <v>685</v>
      </c>
      <c r="I233" s="119" t="s">
        <v>1</v>
      </c>
      <c r="J233" s="132" t="s">
        <v>1264</v>
      </c>
    </row>
    <row r="234" spans="1:10" x14ac:dyDescent="0.2">
      <c r="A234" s="115">
        <v>232</v>
      </c>
      <c r="B234" s="116" t="s">
        <v>1266</v>
      </c>
      <c r="C234" s="117" t="s">
        <v>54</v>
      </c>
      <c r="D234" s="118" t="s">
        <v>1267</v>
      </c>
      <c r="E234" s="134" t="s">
        <v>25</v>
      </c>
      <c r="F234" s="119" t="s">
        <v>1268</v>
      </c>
      <c r="G234" s="119">
        <v>2017</v>
      </c>
      <c r="H234" s="119" t="s">
        <v>106</v>
      </c>
      <c r="I234" s="119" t="s">
        <v>13</v>
      </c>
      <c r="J234" s="132" t="s">
        <v>1266</v>
      </c>
    </row>
    <row r="235" spans="1:10" x14ac:dyDescent="0.2">
      <c r="A235" s="115">
        <v>233</v>
      </c>
      <c r="B235" s="116" t="s">
        <v>1270</v>
      </c>
      <c r="C235" s="117" t="s">
        <v>54</v>
      </c>
      <c r="D235" s="118" t="s">
        <v>1269</v>
      </c>
      <c r="E235" s="134" t="s">
        <v>2</v>
      </c>
      <c r="F235" s="131" t="s">
        <v>1167</v>
      </c>
      <c r="G235" s="119">
        <v>2017</v>
      </c>
      <c r="H235" s="119" t="s">
        <v>12</v>
      </c>
      <c r="I235" s="119" t="s">
        <v>1</v>
      </c>
      <c r="J235" s="132" t="s">
        <v>1270</v>
      </c>
    </row>
    <row r="236" spans="1:10" ht="25.5" x14ac:dyDescent="0.2">
      <c r="A236" s="115">
        <v>234</v>
      </c>
      <c r="B236" s="116" t="s">
        <v>1307</v>
      </c>
      <c r="C236" s="117" t="s">
        <v>81</v>
      </c>
      <c r="D236" s="118" t="s">
        <v>1308</v>
      </c>
      <c r="E236" s="134" t="s">
        <v>2</v>
      </c>
      <c r="F236" s="131" t="s">
        <v>1167</v>
      </c>
      <c r="G236" s="119">
        <v>2017</v>
      </c>
      <c r="H236" s="119" t="s">
        <v>694</v>
      </c>
      <c r="I236" s="119" t="s">
        <v>1</v>
      </c>
      <c r="J236" s="132" t="s">
        <v>1307</v>
      </c>
    </row>
    <row r="237" spans="1:10" ht="93.75" x14ac:dyDescent="0.2">
      <c r="A237" s="115">
        <v>235</v>
      </c>
      <c r="B237" s="116" t="s">
        <v>1311</v>
      </c>
      <c r="C237" s="117" t="s">
        <v>1106</v>
      </c>
      <c r="D237" s="118" t="s">
        <v>1312</v>
      </c>
      <c r="E237" s="134" t="s">
        <v>25</v>
      </c>
      <c r="F237" s="131" t="s">
        <v>1313</v>
      </c>
      <c r="G237" s="119">
        <v>2017</v>
      </c>
      <c r="H237" s="119" t="s">
        <v>962</v>
      </c>
      <c r="I237" s="119" t="s">
        <v>1</v>
      </c>
      <c r="J237" s="132" t="s">
        <v>1311</v>
      </c>
    </row>
    <row r="238" spans="1:10" ht="45.75" customHeight="1" x14ac:dyDescent="0.2">
      <c r="A238" s="115">
        <v>236</v>
      </c>
      <c r="B238" s="116" t="s">
        <v>1314</v>
      </c>
      <c r="C238" s="117" t="s">
        <v>37</v>
      </c>
      <c r="D238" s="118" t="s">
        <v>1315</v>
      </c>
      <c r="E238" s="134" t="s">
        <v>25</v>
      </c>
      <c r="F238" s="131" t="s">
        <v>1316</v>
      </c>
      <c r="G238" s="119">
        <v>2017</v>
      </c>
      <c r="H238" s="119" t="s">
        <v>1317</v>
      </c>
      <c r="I238" s="119" t="s">
        <v>1</v>
      </c>
      <c r="J238" s="132" t="s">
        <v>1314</v>
      </c>
    </row>
    <row r="239" spans="1:10" ht="45.75" customHeight="1" x14ac:dyDescent="0.2">
      <c r="A239" s="115">
        <v>237</v>
      </c>
      <c r="B239" s="116" t="s">
        <v>1318</v>
      </c>
      <c r="C239" s="117" t="s">
        <v>679</v>
      </c>
      <c r="D239" s="118" t="s">
        <v>674</v>
      </c>
      <c r="E239" s="134" t="s">
        <v>2</v>
      </c>
      <c r="F239" s="131" t="s">
        <v>1167</v>
      </c>
      <c r="G239" s="119">
        <v>2017</v>
      </c>
      <c r="H239" s="119" t="s">
        <v>12</v>
      </c>
      <c r="I239" s="119" t="s">
        <v>1</v>
      </c>
      <c r="J239" s="132" t="s">
        <v>1318</v>
      </c>
    </row>
    <row r="240" spans="1:10" ht="45.75" customHeight="1" x14ac:dyDescent="0.2">
      <c r="A240" s="115">
        <v>238</v>
      </c>
      <c r="B240" s="116" t="s">
        <v>1319</v>
      </c>
      <c r="C240" s="117" t="s">
        <v>3</v>
      </c>
      <c r="D240" s="118" t="s">
        <v>1320</v>
      </c>
      <c r="E240" s="134" t="s">
        <v>2</v>
      </c>
      <c r="F240" s="131" t="s">
        <v>1167</v>
      </c>
      <c r="G240" s="119">
        <v>2017</v>
      </c>
      <c r="H240" s="119" t="s">
        <v>961</v>
      </c>
      <c r="I240" s="119" t="s">
        <v>1</v>
      </c>
      <c r="J240" s="132" t="s">
        <v>1319</v>
      </c>
    </row>
    <row r="241" spans="1:10" ht="56.25" customHeight="1" x14ac:dyDescent="0.2">
      <c r="A241" s="115">
        <v>239</v>
      </c>
      <c r="B241" s="116" t="s">
        <v>1321</v>
      </c>
      <c r="C241" s="117" t="s">
        <v>673</v>
      </c>
      <c r="D241" s="118" t="s">
        <v>1322</v>
      </c>
      <c r="E241" s="134" t="s">
        <v>2</v>
      </c>
      <c r="F241" s="131" t="s">
        <v>1167</v>
      </c>
      <c r="G241" s="119">
        <v>2017</v>
      </c>
      <c r="H241" s="119" t="s">
        <v>12</v>
      </c>
      <c r="I241" s="119" t="s">
        <v>1</v>
      </c>
      <c r="J241" s="132" t="s">
        <v>1321</v>
      </c>
    </row>
    <row r="242" spans="1:10" ht="56.25" customHeight="1" x14ac:dyDescent="0.2">
      <c r="A242" s="115">
        <v>240</v>
      </c>
      <c r="B242" s="116" t="s">
        <v>1323</v>
      </c>
      <c r="C242" s="117" t="s">
        <v>1324</v>
      </c>
      <c r="D242" s="118" t="s">
        <v>1325</v>
      </c>
      <c r="E242" s="134" t="s">
        <v>2</v>
      </c>
      <c r="F242" s="131" t="s">
        <v>1167</v>
      </c>
      <c r="G242" s="119">
        <v>2017</v>
      </c>
      <c r="H242" s="119" t="s">
        <v>685</v>
      </c>
      <c r="I242" s="119" t="s">
        <v>1</v>
      </c>
      <c r="J242" s="132" t="s">
        <v>1323</v>
      </c>
    </row>
    <row r="243" spans="1:10" ht="56.25" customHeight="1" x14ac:dyDescent="0.2">
      <c r="A243" s="115">
        <v>241</v>
      </c>
      <c r="B243" s="116" t="s">
        <v>1327</v>
      </c>
      <c r="C243" s="117" t="s">
        <v>1022</v>
      </c>
      <c r="D243" s="118" t="s">
        <v>1079</v>
      </c>
      <c r="E243" s="134" t="s">
        <v>2</v>
      </c>
      <c r="F243" s="131" t="s">
        <v>1167</v>
      </c>
      <c r="G243" s="119">
        <v>2017</v>
      </c>
      <c r="H243" s="119" t="s">
        <v>685</v>
      </c>
      <c r="I243" s="119" t="s">
        <v>1</v>
      </c>
      <c r="J243" s="132" t="s">
        <v>1327</v>
      </c>
    </row>
    <row r="244" spans="1:10" ht="56.25" customHeight="1" x14ac:dyDescent="0.2">
      <c r="A244" s="115">
        <v>242</v>
      </c>
      <c r="B244" s="116" t="s">
        <v>1330</v>
      </c>
      <c r="C244" s="117" t="s">
        <v>673</v>
      </c>
      <c r="D244" s="118" t="s">
        <v>1333</v>
      </c>
      <c r="E244" s="134" t="s">
        <v>2</v>
      </c>
      <c r="F244" s="131" t="s">
        <v>1167</v>
      </c>
      <c r="G244" s="119">
        <v>2017</v>
      </c>
      <c r="H244" s="119" t="s">
        <v>110</v>
      </c>
      <c r="I244" s="119" t="s">
        <v>1</v>
      </c>
      <c r="J244" s="132" t="s">
        <v>1330</v>
      </c>
    </row>
    <row r="245" spans="1:10" ht="56.25" customHeight="1" x14ac:dyDescent="0.2">
      <c r="A245" s="115">
        <v>243</v>
      </c>
      <c r="B245" s="116" t="s">
        <v>1331</v>
      </c>
      <c r="C245" s="117" t="s">
        <v>673</v>
      </c>
      <c r="D245" s="118" t="s">
        <v>1334</v>
      </c>
      <c r="E245" s="134" t="s">
        <v>90</v>
      </c>
      <c r="F245" s="131" t="s">
        <v>1167</v>
      </c>
      <c r="G245" s="119">
        <v>2017</v>
      </c>
      <c r="H245" s="119" t="s">
        <v>106</v>
      </c>
      <c r="I245" s="119" t="s">
        <v>13</v>
      </c>
      <c r="J245" s="132" t="s">
        <v>1331</v>
      </c>
    </row>
    <row r="246" spans="1:10" ht="56.25" customHeight="1" x14ac:dyDescent="0.2">
      <c r="A246" s="115">
        <v>244</v>
      </c>
      <c r="B246" s="116" t="s">
        <v>1337</v>
      </c>
      <c r="C246" s="117" t="s">
        <v>679</v>
      </c>
      <c r="D246" s="118" t="s">
        <v>164</v>
      </c>
      <c r="E246" s="134" t="s">
        <v>25</v>
      </c>
      <c r="F246" s="131" t="s">
        <v>1338</v>
      </c>
      <c r="G246" s="119">
        <v>2017</v>
      </c>
      <c r="H246" s="119" t="s">
        <v>1339</v>
      </c>
      <c r="I246" s="119" t="s">
        <v>13</v>
      </c>
      <c r="J246" s="132" t="s">
        <v>1337</v>
      </c>
    </row>
    <row r="247" spans="1:10" ht="56.25" customHeight="1" x14ac:dyDescent="0.2">
      <c r="A247" s="115">
        <v>245</v>
      </c>
      <c r="B247" s="116" t="s">
        <v>1328</v>
      </c>
      <c r="C247" s="117" t="s">
        <v>679</v>
      </c>
      <c r="D247" s="118" t="s">
        <v>980</v>
      </c>
      <c r="E247" s="134" t="s">
        <v>2</v>
      </c>
      <c r="F247" s="131" t="s">
        <v>1167</v>
      </c>
      <c r="G247" s="119">
        <v>2018</v>
      </c>
      <c r="H247" s="119" t="s">
        <v>140</v>
      </c>
      <c r="I247" s="119" t="s">
        <v>1</v>
      </c>
      <c r="J247" s="132" t="s">
        <v>1328</v>
      </c>
    </row>
    <row r="248" spans="1:10" ht="56.25" customHeight="1" x14ac:dyDescent="0.2">
      <c r="A248" s="115">
        <v>246</v>
      </c>
      <c r="B248" s="116" t="s">
        <v>1332</v>
      </c>
      <c r="C248" s="117" t="s">
        <v>21</v>
      </c>
      <c r="D248" s="118" t="s">
        <v>1335</v>
      </c>
      <c r="E248" s="134" t="s">
        <v>2</v>
      </c>
      <c r="F248" s="131" t="s">
        <v>1167</v>
      </c>
      <c r="G248" s="119">
        <v>2018</v>
      </c>
      <c r="H248" s="119" t="s">
        <v>960</v>
      </c>
      <c r="I248" s="119" t="s">
        <v>1</v>
      </c>
      <c r="J248" s="132" t="s">
        <v>1332</v>
      </c>
    </row>
    <row r="249" spans="1:10" ht="56.25" customHeight="1" x14ac:dyDescent="0.2">
      <c r="A249" s="115">
        <v>247</v>
      </c>
      <c r="B249" s="116" t="s">
        <v>1340</v>
      </c>
      <c r="C249" s="117" t="s">
        <v>1103</v>
      </c>
      <c r="D249" s="118" t="s">
        <v>1342</v>
      </c>
      <c r="E249" s="134" t="s">
        <v>2</v>
      </c>
      <c r="F249" s="131" t="s">
        <v>1167</v>
      </c>
      <c r="G249" s="119">
        <v>2018</v>
      </c>
      <c r="H249" s="119" t="s">
        <v>12</v>
      </c>
      <c r="I249" s="119" t="s">
        <v>1</v>
      </c>
      <c r="J249" s="132" t="s">
        <v>1340</v>
      </c>
    </row>
    <row r="250" spans="1:10" ht="56.25" customHeight="1" x14ac:dyDescent="0.2">
      <c r="A250" s="115">
        <v>248</v>
      </c>
      <c r="B250" s="116" t="s">
        <v>1341</v>
      </c>
      <c r="C250" s="117" t="s">
        <v>681</v>
      </c>
      <c r="D250" s="118" t="s">
        <v>1343</v>
      </c>
      <c r="E250" s="134" t="s">
        <v>25</v>
      </c>
      <c r="F250" s="131" t="s">
        <v>1344</v>
      </c>
      <c r="G250" s="119">
        <v>2018</v>
      </c>
      <c r="H250" s="119" t="s">
        <v>31</v>
      </c>
      <c r="I250" s="119" t="s">
        <v>1</v>
      </c>
      <c r="J250" s="132" t="s">
        <v>1341</v>
      </c>
    </row>
    <row r="251" spans="1:10" ht="102" customHeight="1" x14ac:dyDescent="0.2">
      <c r="A251" s="115">
        <v>249</v>
      </c>
      <c r="B251" s="116" t="s">
        <v>1345</v>
      </c>
      <c r="C251" s="117" t="s">
        <v>1106</v>
      </c>
      <c r="D251" s="118" t="s">
        <v>1346</v>
      </c>
      <c r="E251" s="134" t="s">
        <v>25</v>
      </c>
      <c r="F251" s="131" t="s">
        <v>1347</v>
      </c>
      <c r="G251" s="119">
        <v>2018</v>
      </c>
      <c r="H251" s="119" t="s">
        <v>1348</v>
      </c>
      <c r="I251" s="119" t="s">
        <v>1</v>
      </c>
      <c r="J251" s="132" t="s">
        <v>1345</v>
      </c>
    </row>
    <row r="252" spans="1:10" ht="102" customHeight="1" x14ac:dyDescent="0.2">
      <c r="A252" s="115">
        <v>250</v>
      </c>
      <c r="B252" s="116" t="s">
        <v>1349</v>
      </c>
      <c r="C252" s="117" t="s">
        <v>673</v>
      </c>
      <c r="D252" s="118" t="s">
        <v>1352</v>
      </c>
      <c r="E252" s="134" t="s">
        <v>2</v>
      </c>
      <c r="F252" s="131" t="s">
        <v>1167</v>
      </c>
      <c r="G252" s="119">
        <v>2018</v>
      </c>
      <c r="H252" s="119" t="s">
        <v>12</v>
      </c>
      <c r="I252" s="119" t="s">
        <v>1</v>
      </c>
      <c r="J252" s="132" t="s">
        <v>1349</v>
      </c>
    </row>
    <row r="253" spans="1:10" ht="127.5" customHeight="1" x14ac:dyDescent="0.2">
      <c r="A253" s="115">
        <v>251</v>
      </c>
      <c r="B253" s="116" t="s">
        <v>1350</v>
      </c>
      <c r="C253" s="117" t="s">
        <v>1106</v>
      </c>
      <c r="D253" s="118" t="s">
        <v>1353</v>
      </c>
      <c r="E253" s="134" t="s">
        <v>25</v>
      </c>
      <c r="F253" s="131" t="s">
        <v>1355</v>
      </c>
      <c r="G253" s="119">
        <v>2018</v>
      </c>
      <c r="H253" s="119" t="s">
        <v>1357</v>
      </c>
      <c r="I253" s="119" t="s">
        <v>1</v>
      </c>
      <c r="J253" s="132" t="s">
        <v>1350</v>
      </c>
    </row>
    <row r="254" spans="1:10" ht="117.75" customHeight="1" x14ac:dyDescent="0.2">
      <c r="A254" s="115">
        <v>252</v>
      </c>
      <c r="B254" s="116" t="s">
        <v>1351</v>
      </c>
      <c r="C254" s="117" t="s">
        <v>1106</v>
      </c>
      <c r="D254" s="118" t="s">
        <v>1354</v>
      </c>
      <c r="E254" s="134" t="s">
        <v>25</v>
      </c>
      <c r="F254" s="131" t="s">
        <v>1356</v>
      </c>
      <c r="G254" s="119">
        <v>2018</v>
      </c>
      <c r="H254" s="119" t="s">
        <v>12</v>
      </c>
      <c r="I254" s="119" t="s">
        <v>1</v>
      </c>
      <c r="J254" s="132" t="s">
        <v>1351</v>
      </c>
    </row>
    <row r="255" spans="1:10" ht="117.75" customHeight="1" x14ac:dyDescent="0.2">
      <c r="A255" s="115">
        <v>253</v>
      </c>
      <c r="B255" s="116" t="s">
        <v>1358</v>
      </c>
      <c r="C255" s="117" t="s">
        <v>81</v>
      </c>
      <c r="D255" s="118" t="s">
        <v>1060</v>
      </c>
      <c r="E255" s="134" t="s">
        <v>2</v>
      </c>
      <c r="F255" s="131" t="s">
        <v>1167</v>
      </c>
      <c r="G255" s="119">
        <v>2018</v>
      </c>
      <c r="H255" s="119" t="s">
        <v>85</v>
      </c>
      <c r="I255" s="119" t="s">
        <v>1</v>
      </c>
      <c r="J255" s="132" t="s">
        <v>1358</v>
      </c>
    </row>
    <row r="256" spans="1:10" ht="25.5" x14ac:dyDescent="0.2">
      <c r="A256" s="115">
        <v>254</v>
      </c>
      <c r="B256" s="116" t="s">
        <v>1359</v>
      </c>
      <c r="C256" s="117" t="s">
        <v>673</v>
      </c>
      <c r="D256" s="118" t="s">
        <v>1366</v>
      </c>
      <c r="E256" s="134" t="s">
        <v>2</v>
      </c>
      <c r="F256" s="131" t="s">
        <v>1370</v>
      </c>
      <c r="G256" s="119">
        <v>2018</v>
      </c>
      <c r="H256" s="119" t="s">
        <v>12</v>
      </c>
      <c r="I256" s="119" t="s">
        <v>1</v>
      </c>
      <c r="J256" s="132" t="s">
        <v>1359</v>
      </c>
    </row>
    <row r="257" spans="1:10" ht="38.25" x14ac:dyDescent="0.2">
      <c r="A257" s="115">
        <v>255</v>
      </c>
      <c r="B257" s="116" t="s">
        <v>1360</v>
      </c>
      <c r="C257" s="117" t="s">
        <v>673</v>
      </c>
      <c r="D257" s="118" t="s">
        <v>1366</v>
      </c>
      <c r="E257" s="134" t="s">
        <v>25</v>
      </c>
      <c r="F257" s="131" t="s">
        <v>1371</v>
      </c>
      <c r="G257" s="119">
        <v>2018</v>
      </c>
      <c r="H257" s="119" t="s">
        <v>1317</v>
      </c>
      <c r="I257" s="119" t="s">
        <v>1</v>
      </c>
      <c r="J257" s="132" t="s">
        <v>1360</v>
      </c>
    </row>
    <row r="258" spans="1:10" ht="37.5" x14ac:dyDescent="0.2">
      <c r="A258" s="115">
        <v>256</v>
      </c>
      <c r="B258" s="116" t="s">
        <v>1361</v>
      </c>
      <c r="C258" s="117" t="s">
        <v>112</v>
      </c>
      <c r="D258" s="118" t="s">
        <v>1054</v>
      </c>
      <c r="E258" s="134" t="s">
        <v>2</v>
      </c>
      <c r="F258" s="131" t="s">
        <v>1167</v>
      </c>
      <c r="G258" s="119">
        <v>2018</v>
      </c>
      <c r="H258" s="119" t="s">
        <v>71</v>
      </c>
      <c r="I258" s="119" t="s">
        <v>1</v>
      </c>
      <c r="J258" s="132" t="s">
        <v>1361</v>
      </c>
    </row>
    <row r="259" spans="1:10" ht="86.25" customHeight="1" x14ac:dyDescent="0.2">
      <c r="A259" s="115">
        <v>257</v>
      </c>
      <c r="B259" s="116" t="s">
        <v>1362</v>
      </c>
      <c r="C259" s="117" t="s">
        <v>81</v>
      </c>
      <c r="D259" s="118" t="s">
        <v>1367</v>
      </c>
      <c r="E259" s="134" t="s">
        <v>90</v>
      </c>
      <c r="F259" s="131" t="s">
        <v>1372</v>
      </c>
      <c r="G259" s="119">
        <v>2018</v>
      </c>
      <c r="H259" s="119" t="s">
        <v>1262</v>
      </c>
      <c r="I259" s="119" t="s">
        <v>1</v>
      </c>
      <c r="J259" s="132" t="s">
        <v>1362</v>
      </c>
    </row>
    <row r="260" spans="1:10" x14ac:dyDescent="0.2">
      <c r="A260" s="115">
        <v>258</v>
      </c>
      <c r="B260" s="116" t="s">
        <v>1363</v>
      </c>
      <c r="C260" s="117" t="s">
        <v>42</v>
      </c>
      <c r="D260" s="118" t="s">
        <v>1368</v>
      </c>
      <c r="E260" s="134" t="s">
        <v>2</v>
      </c>
      <c r="F260" s="131" t="s">
        <v>1167</v>
      </c>
      <c r="G260" s="119">
        <v>2018</v>
      </c>
      <c r="H260" s="119" t="s">
        <v>12</v>
      </c>
      <c r="I260" s="119" t="s">
        <v>1</v>
      </c>
      <c r="J260" s="132" t="s">
        <v>1363</v>
      </c>
    </row>
    <row r="261" spans="1:10" ht="37.5" x14ac:dyDescent="0.2">
      <c r="A261" s="115">
        <v>259</v>
      </c>
      <c r="B261" s="116" t="s">
        <v>1364</v>
      </c>
      <c r="C261" s="117" t="s">
        <v>1365</v>
      </c>
      <c r="D261" s="118" t="s">
        <v>1369</v>
      </c>
      <c r="E261" s="134" t="s">
        <v>124</v>
      </c>
      <c r="F261" s="131" t="s">
        <v>1373</v>
      </c>
      <c r="G261" s="119">
        <v>2018</v>
      </c>
      <c r="H261" s="119" t="s">
        <v>1374</v>
      </c>
      <c r="I261" s="119" t="s">
        <v>13</v>
      </c>
      <c r="J261" s="132" t="s">
        <v>1364</v>
      </c>
    </row>
    <row r="262" spans="1:10" ht="38.25" x14ac:dyDescent="0.2">
      <c r="A262" s="115">
        <v>260</v>
      </c>
      <c r="B262" s="116" t="s">
        <v>1375</v>
      </c>
      <c r="C262" s="117" t="s">
        <v>679</v>
      </c>
      <c r="D262" s="118" t="s">
        <v>1376</v>
      </c>
      <c r="E262" s="126" t="s">
        <v>25</v>
      </c>
      <c r="F262" s="119" t="s">
        <v>1377</v>
      </c>
      <c r="G262" s="119">
        <v>2018</v>
      </c>
      <c r="H262" s="119" t="s">
        <v>1374</v>
      </c>
      <c r="I262" s="119" t="s">
        <v>1</v>
      </c>
      <c r="J262" s="132" t="s">
        <v>1375</v>
      </c>
    </row>
    <row r="263" spans="1:10" ht="51" x14ac:dyDescent="0.2">
      <c r="A263" s="115">
        <v>261</v>
      </c>
      <c r="B263" s="116" t="s">
        <v>1378</v>
      </c>
      <c r="C263" s="117" t="s">
        <v>673</v>
      </c>
      <c r="D263" s="118" t="s">
        <v>1380</v>
      </c>
      <c r="E263" s="134" t="s">
        <v>2</v>
      </c>
      <c r="F263" s="119" t="s">
        <v>1379</v>
      </c>
      <c r="G263" s="119">
        <v>2018</v>
      </c>
      <c r="H263" s="119" t="s">
        <v>12</v>
      </c>
      <c r="I263" s="119" t="s">
        <v>1</v>
      </c>
      <c r="J263" s="135" t="s">
        <v>1378</v>
      </c>
    </row>
    <row r="264" spans="1:10" ht="25.5" x14ac:dyDescent="0.2">
      <c r="A264" s="115">
        <v>262</v>
      </c>
      <c r="B264" s="116" t="s">
        <v>1389</v>
      </c>
      <c r="C264" s="117" t="s">
        <v>54</v>
      </c>
      <c r="D264" s="118" t="s">
        <v>1381</v>
      </c>
      <c r="E264" s="126" t="s">
        <v>25</v>
      </c>
      <c r="F264" s="119" t="s">
        <v>1382</v>
      </c>
      <c r="G264" s="119">
        <v>2019</v>
      </c>
      <c r="H264" s="119" t="s">
        <v>12</v>
      </c>
      <c r="I264" s="119" t="s">
        <v>1</v>
      </c>
      <c r="J264" s="121" t="s">
        <v>1389</v>
      </c>
    </row>
    <row r="265" spans="1:10" ht="38.25" x14ac:dyDescent="0.2">
      <c r="A265" s="115">
        <v>263</v>
      </c>
      <c r="B265" s="116" t="s">
        <v>1390</v>
      </c>
      <c r="C265" s="117" t="s">
        <v>679</v>
      </c>
      <c r="D265" s="118" t="s">
        <v>166</v>
      </c>
      <c r="E265" s="126" t="s">
        <v>90</v>
      </c>
      <c r="F265" s="119" t="s">
        <v>1383</v>
      </c>
      <c r="G265" s="119">
        <v>2019</v>
      </c>
      <c r="H265" s="131" t="s">
        <v>1384</v>
      </c>
      <c r="I265" s="119" t="s">
        <v>1</v>
      </c>
      <c r="J265" s="121" t="s">
        <v>1390</v>
      </c>
    </row>
    <row r="266" spans="1:10" ht="56.25" x14ac:dyDescent="0.2">
      <c r="A266" s="115">
        <v>264</v>
      </c>
      <c r="B266" s="116" t="s">
        <v>1391</v>
      </c>
      <c r="C266" s="117" t="s">
        <v>37</v>
      </c>
      <c r="D266" s="118" t="s">
        <v>1385</v>
      </c>
      <c r="E266" s="126" t="s">
        <v>25</v>
      </c>
      <c r="F266" s="119" t="s">
        <v>1386</v>
      </c>
      <c r="G266" s="119">
        <v>2019</v>
      </c>
      <c r="H266" s="131" t="s">
        <v>1387</v>
      </c>
      <c r="I266" s="119" t="s">
        <v>1</v>
      </c>
      <c r="J266" s="121" t="s">
        <v>1420</v>
      </c>
    </row>
    <row r="267" spans="1:10" ht="56.25" x14ac:dyDescent="0.2">
      <c r="A267" s="115">
        <v>265</v>
      </c>
      <c r="B267" s="116" t="s">
        <v>1392</v>
      </c>
      <c r="C267" s="117" t="s">
        <v>37</v>
      </c>
      <c r="D267" s="118" t="s">
        <v>1388</v>
      </c>
      <c r="E267" s="126" t="s">
        <v>25</v>
      </c>
      <c r="F267" s="119" t="s">
        <v>1386</v>
      </c>
      <c r="G267" s="119">
        <v>2019</v>
      </c>
      <c r="H267" s="131" t="s">
        <v>1387</v>
      </c>
      <c r="I267" s="119" t="s">
        <v>1</v>
      </c>
      <c r="J267" s="121" t="s">
        <v>1392</v>
      </c>
    </row>
    <row r="268" spans="1:10" ht="37.5" x14ac:dyDescent="0.2">
      <c r="A268" s="115">
        <v>266</v>
      </c>
      <c r="B268" s="116" t="s">
        <v>1393</v>
      </c>
      <c r="C268" s="117" t="s">
        <v>1103</v>
      </c>
      <c r="D268" s="136" t="s">
        <v>1394</v>
      </c>
      <c r="E268" s="126" t="s">
        <v>1396</v>
      </c>
      <c r="F268" s="119" t="s">
        <v>1410</v>
      </c>
      <c r="G268" s="119">
        <v>2019</v>
      </c>
      <c r="H268" s="119" t="s">
        <v>71</v>
      </c>
      <c r="I268" s="119" t="s">
        <v>1</v>
      </c>
      <c r="J268" s="121" t="s">
        <v>1393</v>
      </c>
    </row>
    <row r="269" spans="1:10" ht="37.5" x14ac:dyDescent="0.2">
      <c r="A269" s="115">
        <v>267</v>
      </c>
      <c r="B269" s="116" t="s">
        <v>1397</v>
      </c>
      <c r="C269" s="117" t="s">
        <v>1103</v>
      </c>
      <c r="D269" s="136" t="s">
        <v>1395</v>
      </c>
      <c r="E269" s="126" t="s">
        <v>1396</v>
      </c>
      <c r="F269" s="119" t="s">
        <v>1410</v>
      </c>
      <c r="G269" s="119">
        <v>2019</v>
      </c>
      <c r="H269" s="119" t="s">
        <v>71</v>
      </c>
      <c r="I269" s="119" t="s">
        <v>1</v>
      </c>
      <c r="J269" s="121" t="s">
        <v>1397</v>
      </c>
    </row>
    <row r="270" spans="1:10" ht="51" x14ac:dyDescent="0.2">
      <c r="A270" s="115">
        <v>268</v>
      </c>
      <c r="B270" s="116" t="s">
        <v>1398</v>
      </c>
      <c r="C270" s="117" t="s">
        <v>679</v>
      </c>
      <c r="D270" s="136" t="s">
        <v>1399</v>
      </c>
      <c r="E270" s="119" t="s">
        <v>1400</v>
      </c>
      <c r="F270" s="137" t="s">
        <v>1401</v>
      </c>
      <c r="G270" s="119">
        <v>2019</v>
      </c>
      <c r="H270" s="131" t="s">
        <v>1402</v>
      </c>
      <c r="I270" s="119" t="s">
        <v>1</v>
      </c>
      <c r="J270" s="121" t="s">
        <v>1398</v>
      </c>
    </row>
    <row r="271" spans="1:10" ht="63.75" x14ac:dyDescent="0.2">
      <c r="A271" s="115">
        <v>269</v>
      </c>
      <c r="B271" s="116" t="s">
        <v>1403</v>
      </c>
      <c r="C271" s="117" t="s">
        <v>26</v>
      </c>
      <c r="D271" s="136" t="s">
        <v>1404</v>
      </c>
      <c r="E271" s="126" t="s">
        <v>2</v>
      </c>
      <c r="F271" s="138" t="s">
        <v>1405</v>
      </c>
      <c r="G271" s="119">
        <v>2019</v>
      </c>
      <c r="H271" s="119" t="s">
        <v>12</v>
      </c>
      <c r="I271" s="119" t="s">
        <v>1</v>
      </c>
      <c r="J271" s="121" t="s">
        <v>1403</v>
      </c>
    </row>
    <row r="272" spans="1:10" ht="51" x14ac:dyDescent="0.2">
      <c r="A272" s="115">
        <v>270</v>
      </c>
      <c r="B272" s="116" t="s">
        <v>1409</v>
      </c>
      <c r="C272" s="117" t="s">
        <v>26</v>
      </c>
      <c r="D272" s="136" t="s">
        <v>1406</v>
      </c>
      <c r="E272" s="126" t="s">
        <v>1407</v>
      </c>
      <c r="F272" s="138" t="s">
        <v>1408</v>
      </c>
      <c r="G272" s="119">
        <v>2019</v>
      </c>
      <c r="H272" s="119" t="s">
        <v>71</v>
      </c>
      <c r="I272" s="119" t="s">
        <v>1</v>
      </c>
      <c r="J272" s="121" t="s">
        <v>1409</v>
      </c>
    </row>
    <row r="273" spans="1:10" ht="93.75" x14ac:dyDescent="0.2">
      <c r="A273" s="115">
        <v>271</v>
      </c>
      <c r="B273" s="116" t="s">
        <v>1411</v>
      </c>
      <c r="C273" s="117" t="s">
        <v>679</v>
      </c>
      <c r="D273" s="136" t="s">
        <v>1412</v>
      </c>
      <c r="E273" s="126" t="s">
        <v>1407</v>
      </c>
      <c r="F273" s="119" t="s">
        <v>1413</v>
      </c>
      <c r="G273" s="119">
        <v>2019</v>
      </c>
      <c r="H273" s="119" t="s">
        <v>1414</v>
      </c>
      <c r="I273" s="119" t="s">
        <v>1</v>
      </c>
      <c r="J273" s="121" t="s">
        <v>1411</v>
      </c>
    </row>
    <row r="274" spans="1:10" ht="56.25" x14ac:dyDescent="0.2">
      <c r="A274" s="115">
        <v>272</v>
      </c>
      <c r="B274" s="116" t="s">
        <v>1415</v>
      </c>
      <c r="C274" s="117" t="s">
        <v>54</v>
      </c>
      <c r="D274" s="136" t="s">
        <v>1416</v>
      </c>
      <c r="E274" s="126" t="s">
        <v>1407</v>
      </c>
      <c r="F274" s="119" t="s">
        <v>1417</v>
      </c>
      <c r="G274" s="119">
        <v>2019</v>
      </c>
      <c r="H274" s="119" t="s">
        <v>71</v>
      </c>
      <c r="I274" s="119" t="s">
        <v>1</v>
      </c>
      <c r="J274" s="121" t="s">
        <v>1415</v>
      </c>
    </row>
    <row r="275" spans="1:10" ht="56.25" x14ac:dyDescent="0.2">
      <c r="A275" s="115">
        <v>273</v>
      </c>
      <c r="B275" s="116" t="s">
        <v>1421</v>
      </c>
      <c r="C275" s="117" t="s">
        <v>679</v>
      </c>
      <c r="D275" s="136" t="s">
        <v>1418</v>
      </c>
      <c r="E275" s="126" t="s">
        <v>90</v>
      </c>
      <c r="F275" s="119" t="s">
        <v>1419</v>
      </c>
      <c r="G275" s="119">
        <v>2019</v>
      </c>
      <c r="H275" s="119" t="s">
        <v>1384</v>
      </c>
      <c r="I275" s="119" t="s">
        <v>1</v>
      </c>
      <c r="J275" s="121" t="s">
        <v>1421</v>
      </c>
    </row>
    <row r="276" spans="1:10" ht="63.75" x14ac:dyDescent="0.2">
      <c r="A276" s="115">
        <v>274</v>
      </c>
      <c r="B276" s="116" t="s">
        <v>1423</v>
      </c>
      <c r="C276" s="117" t="s">
        <v>673</v>
      </c>
      <c r="D276" s="136" t="s">
        <v>1424</v>
      </c>
      <c r="E276" s="119" t="s">
        <v>904</v>
      </c>
      <c r="F276" s="119" t="s">
        <v>1425</v>
      </c>
      <c r="G276" s="119">
        <v>2019</v>
      </c>
      <c r="H276" s="119" t="s">
        <v>669</v>
      </c>
      <c r="I276" s="119" t="s">
        <v>1</v>
      </c>
      <c r="J276" s="132" t="s">
        <v>1422</v>
      </c>
    </row>
    <row r="277" spans="1:10" ht="63.75" x14ac:dyDescent="0.2">
      <c r="A277" s="115">
        <v>275</v>
      </c>
      <c r="B277" s="116" t="s">
        <v>1426</v>
      </c>
      <c r="C277" s="117" t="s">
        <v>679</v>
      </c>
      <c r="D277" s="136" t="s">
        <v>1427</v>
      </c>
      <c r="E277" s="126" t="s">
        <v>1428</v>
      </c>
      <c r="F277" s="119" t="s">
        <v>1429</v>
      </c>
      <c r="G277" s="119">
        <v>2019</v>
      </c>
      <c r="H277" s="119" t="s">
        <v>669</v>
      </c>
      <c r="I277" s="119" t="s">
        <v>1</v>
      </c>
      <c r="J277" s="132" t="s">
        <v>1426</v>
      </c>
    </row>
    <row r="278" spans="1:10" ht="38.25" x14ac:dyDescent="0.2">
      <c r="A278" s="115">
        <v>276</v>
      </c>
      <c r="B278" s="116" t="s">
        <v>1430</v>
      </c>
      <c r="C278" s="117" t="s">
        <v>673</v>
      </c>
      <c r="D278" s="136" t="s">
        <v>1431</v>
      </c>
      <c r="E278" s="126" t="s">
        <v>1396</v>
      </c>
      <c r="F278" s="119" t="s">
        <v>1432</v>
      </c>
      <c r="G278" s="119">
        <v>2019</v>
      </c>
      <c r="H278" s="119" t="s">
        <v>71</v>
      </c>
      <c r="I278" s="119" t="s">
        <v>1</v>
      </c>
      <c r="J278" s="132" t="s">
        <v>1430</v>
      </c>
    </row>
    <row r="279" spans="1:10" ht="56.25" x14ac:dyDescent="0.2">
      <c r="A279" s="115">
        <v>277</v>
      </c>
      <c r="B279" s="116" t="s">
        <v>1433</v>
      </c>
      <c r="C279" s="117" t="s">
        <v>673</v>
      </c>
      <c r="D279" s="136" t="s">
        <v>1434</v>
      </c>
      <c r="E279" s="126" t="s">
        <v>25</v>
      </c>
      <c r="F279" s="119" t="s">
        <v>1435</v>
      </c>
      <c r="G279" s="119">
        <v>2019</v>
      </c>
      <c r="H279" s="119" t="s">
        <v>71</v>
      </c>
      <c r="I279" s="119" t="s">
        <v>1</v>
      </c>
      <c r="J279" s="139" t="s">
        <v>1433</v>
      </c>
    </row>
    <row r="280" spans="1:10" ht="63.75" x14ac:dyDescent="0.2">
      <c r="A280" s="115">
        <v>278</v>
      </c>
      <c r="B280" s="116" t="s">
        <v>1436</v>
      </c>
      <c r="C280" s="117" t="s">
        <v>116</v>
      </c>
      <c r="D280" s="136" t="s">
        <v>1437</v>
      </c>
      <c r="E280" s="126" t="s">
        <v>2</v>
      </c>
      <c r="F280" s="119" t="s">
        <v>1438</v>
      </c>
      <c r="G280" s="119">
        <v>2019</v>
      </c>
      <c r="H280" s="119" t="s">
        <v>12</v>
      </c>
      <c r="I280" s="119" t="s">
        <v>1</v>
      </c>
      <c r="J280" s="135" t="s">
        <v>1436</v>
      </c>
    </row>
    <row r="281" spans="1:10" ht="93.75" x14ac:dyDescent="0.2">
      <c r="A281" s="115">
        <v>279</v>
      </c>
      <c r="B281" s="116" t="s">
        <v>1441</v>
      </c>
      <c r="C281" s="117" t="s">
        <v>978</v>
      </c>
      <c r="D281" s="136" t="s">
        <v>1439</v>
      </c>
      <c r="E281" s="126" t="s">
        <v>1407</v>
      </c>
      <c r="F281" s="119" t="s">
        <v>1440</v>
      </c>
      <c r="G281" s="119">
        <v>2019</v>
      </c>
      <c r="H281" s="119" t="s">
        <v>669</v>
      </c>
      <c r="I281" s="119" t="s">
        <v>1</v>
      </c>
      <c r="J281" s="141" t="s">
        <v>1441</v>
      </c>
    </row>
    <row r="282" spans="1:10" ht="51" x14ac:dyDescent="0.2">
      <c r="A282" s="115">
        <v>280</v>
      </c>
      <c r="B282" s="116" t="s">
        <v>1442</v>
      </c>
      <c r="C282" s="117" t="s">
        <v>54</v>
      </c>
      <c r="D282" s="136" t="s">
        <v>1443</v>
      </c>
      <c r="E282" s="126" t="s">
        <v>2</v>
      </c>
      <c r="F282" s="119" t="s">
        <v>1444</v>
      </c>
      <c r="G282" s="119">
        <v>2019</v>
      </c>
      <c r="H282" s="119" t="s">
        <v>140</v>
      </c>
      <c r="I282" s="119" t="s">
        <v>1</v>
      </c>
      <c r="J282" s="139" t="s">
        <v>1442</v>
      </c>
    </row>
    <row r="283" spans="1:10" ht="56.25" x14ac:dyDescent="0.2">
      <c r="A283" s="115">
        <v>281</v>
      </c>
      <c r="B283" s="116" t="s">
        <v>1445</v>
      </c>
      <c r="C283" s="117" t="s">
        <v>54</v>
      </c>
      <c r="D283" s="136" t="s">
        <v>1446</v>
      </c>
      <c r="E283" s="126" t="s">
        <v>1447</v>
      </c>
      <c r="F283" s="140" t="s">
        <v>1448</v>
      </c>
      <c r="G283" s="119">
        <v>2019</v>
      </c>
      <c r="H283" s="119" t="s">
        <v>71</v>
      </c>
      <c r="I283" s="119" t="s">
        <v>1</v>
      </c>
      <c r="J283" s="132" t="s">
        <v>1445</v>
      </c>
    </row>
    <row r="284" spans="1:10" ht="57.75" customHeight="1" x14ac:dyDescent="0.2">
      <c r="A284" s="115">
        <v>282</v>
      </c>
      <c r="B284" s="116" t="s">
        <v>1449</v>
      </c>
      <c r="C284" s="117" t="s">
        <v>6</v>
      </c>
      <c r="D284" s="136" t="s">
        <v>1451</v>
      </c>
      <c r="E284" s="126" t="s">
        <v>2</v>
      </c>
      <c r="F284" s="140" t="s">
        <v>1450</v>
      </c>
      <c r="G284" s="119">
        <v>2019</v>
      </c>
      <c r="H284" s="119" t="s">
        <v>12</v>
      </c>
      <c r="I284" s="119" t="s">
        <v>1</v>
      </c>
      <c r="J284" s="132" t="s">
        <v>1449</v>
      </c>
    </row>
    <row r="285" spans="1:10" ht="56.25" x14ac:dyDescent="0.2">
      <c r="A285" s="115">
        <v>283</v>
      </c>
      <c r="B285" s="116" t="s">
        <v>1452</v>
      </c>
      <c r="C285" s="117" t="s">
        <v>673</v>
      </c>
      <c r="D285" s="136" t="s">
        <v>1453</v>
      </c>
      <c r="E285" s="126" t="s">
        <v>2</v>
      </c>
      <c r="F285" s="140" t="s">
        <v>1454</v>
      </c>
      <c r="G285" s="119">
        <v>2019</v>
      </c>
      <c r="H285" s="119" t="s">
        <v>12</v>
      </c>
      <c r="I285" s="119" t="s">
        <v>1</v>
      </c>
      <c r="J285" s="141" t="s">
        <v>1452</v>
      </c>
    </row>
    <row r="286" spans="1:10" ht="147.75" customHeight="1" x14ac:dyDescent="0.2">
      <c r="A286" s="115">
        <v>284</v>
      </c>
      <c r="B286" s="116" t="s">
        <v>1455</v>
      </c>
      <c r="C286" s="117" t="s">
        <v>1456</v>
      </c>
      <c r="D286" s="136" t="s">
        <v>1457</v>
      </c>
      <c r="E286" s="126" t="s">
        <v>2</v>
      </c>
      <c r="F286" s="140" t="s">
        <v>1458</v>
      </c>
      <c r="G286" s="119">
        <v>2019</v>
      </c>
      <c r="H286" s="119" t="s">
        <v>666</v>
      </c>
      <c r="I286" s="119" t="s">
        <v>1</v>
      </c>
      <c r="J286" s="132" t="s">
        <v>1455</v>
      </c>
    </row>
    <row r="287" spans="1:10" x14ac:dyDescent="0.2">
      <c r="A287" s="20"/>
      <c r="B287" s="22"/>
      <c r="C287" s="93"/>
      <c r="D287" s="96"/>
      <c r="E287" s="20"/>
      <c r="F287" s="21"/>
      <c r="G287" s="21"/>
      <c r="H287" s="21"/>
      <c r="I287" s="21"/>
      <c r="J287" s="34"/>
    </row>
    <row r="288" spans="1:10" x14ac:dyDescent="0.2">
      <c r="A288" s="20"/>
      <c r="B288" s="22"/>
      <c r="C288" s="93"/>
      <c r="D288" s="96"/>
      <c r="E288" s="20"/>
      <c r="F288" s="21"/>
      <c r="G288" s="21"/>
      <c r="H288" s="21"/>
      <c r="I288" s="21"/>
      <c r="J288" s="34"/>
    </row>
    <row r="289" spans="1:10" x14ac:dyDescent="0.2">
      <c r="A289" s="20"/>
      <c r="B289" s="22"/>
      <c r="C289" s="93"/>
      <c r="D289" s="96"/>
      <c r="E289" s="20"/>
      <c r="F289" s="21"/>
      <c r="G289" s="21"/>
      <c r="H289" s="21"/>
      <c r="I289" s="21"/>
      <c r="J289" s="34"/>
    </row>
    <row r="290" spans="1:10" x14ac:dyDescent="0.2">
      <c r="A290" s="20"/>
      <c r="B290" s="22"/>
      <c r="C290" s="93"/>
      <c r="D290" s="96"/>
      <c r="E290" s="20"/>
      <c r="F290" s="21"/>
      <c r="G290" s="21"/>
      <c r="H290" s="21"/>
      <c r="I290" s="21"/>
      <c r="J290" s="34"/>
    </row>
    <row r="291" spans="1:10" x14ac:dyDescent="0.2">
      <c r="A291" s="20"/>
      <c r="B291" s="22"/>
      <c r="C291" s="93"/>
      <c r="D291" s="96"/>
      <c r="E291" s="20"/>
      <c r="F291" s="21"/>
      <c r="G291" s="21"/>
      <c r="H291" s="21"/>
      <c r="I291" s="21"/>
      <c r="J291" s="34"/>
    </row>
    <row r="292" spans="1:10" x14ac:dyDescent="0.2">
      <c r="A292" s="20"/>
      <c r="B292" s="22"/>
      <c r="C292" s="93"/>
      <c r="D292" s="96"/>
      <c r="E292" s="20"/>
      <c r="F292" s="21"/>
      <c r="G292" s="21"/>
      <c r="H292" s="21"/>
      <c r="I292" s="21"/>
      <c r="J292" s="34"/>
    </row>
    <row r="293" spans="1:10" x14ac:dyDescent="0.2">
      <c r="A293" s="20"/>
      <c r="B293" s="22"/>
      <c r="C293" s="93"/>
      <c r="D293" s="96"/>
      <c r="E293" s="20"/>
      <c r="F293" s="21"/>
      <c r="G293" s="21"/>
      <c r="H293" s="21"/>
      <c r="I293" s="21"/>
      <c r="J293" s="34"/>
    </row>
    <row r="294" spans="1:10" x14ac:dyDescent="0.2">
      <c r="A294" s="20"/>
      <c r="B294" s="22"/>
      <c r="C294" s="93"/>
      <c r="D294" s="96"/>
      <c r="E294" s="20"/>
      <c r="F294" s="21"/>
      <c r="G294" s="21"/>
      <c r="H294" s="21"/>
      <c r="I294" s="21"/>
      <c r="J294" s="34"/>
    </row>
    <row r="295" spans="1:10" x14ac:dyDescent="0.2">
      <c r="A295" s="20"/>
      <c r="B295" s="22"/>
      <c r="C295" s="93"/>
      <c r="D295" s="96"/>
      <c r="E295" s="20"/>
      <c r="F295" s="21"/>
      <c r="G295" s="21"/>
      <c r="H295" s="21"/>
      <c r="I295" s="21"/>
      <c r="J295" s="34"/>
    </row>
    <row r="296" spans="1:10" x14ac:dyDescent="0.2">
      <c r="A296" s="20"/>
      <c r="B296" s="22"/>
      <c r="C296" s="93"/>
      <c r="D296" s="96"/>
      <c r="E296" s="20"/>
      <c r="F296" s="21"/>
      <c r="G296" s="21"/>
      <c r="H296" s="21"/>
      <c r="I296" s="21"/>
      <c r="J296" s="34"/>
    </row>
    <row r="297" spans="1:10" x14ac:dyDescent="0.2">
      <c r="A297" s="20"/>
      <c r="B297" s="22"/>
      <c r="C297" s="93"/>
      <c r="D297" s="96"/>
      <c r="E297" s="20"/>
      <c r="F297" s="21"/>
      <c r="G297" s="21"/>
      <c r="H297" s="21"/>
      <c r="I297" s="21"/>
      <c r="J297" s="34"/>
    </row>
    <row r="298" spans="1:10" x14ac:dyDescent="0.2">
      <c r="A298" s="20"/>
      <c r="B298" s="22"/>
      <c r="C298" s="93"/>
      <c r="D298" s="96"/>
      <c r="E298" s="20"/>
      <c r="F298" s="21"/>
      <c r="G298" s="21"/>
      <c r="H298" s="21"/>
      <c r="I298" s="21"/>
      <c r="J298" s="34"/>
    </row>
    <row r="299" spans="1:10" x14ac:dyDescent="0.2">
      <c r="A299" s="20"/>
      <c r="B299" s="22"/>
      <c r="C299" s="93"/>
      <c r="D299" s="96"/>
      <c r="E299" s="20"/>
      <c r="F299" s="21"/>
      <c r="G299" s="21"/>
      <c r="H299" s="21"/>
      <c r="I299" s="21"/>
      <c r="J299" s="34"/>
    </row>
    <row r="300" spans="1:10" x14ac:dyDescent="0.2">
      <c r="A300" s="20"/>
      <c r="B300" s="22"/>
      <c r="C300" s="93"/>
      <c r="D300" s="96"/>
      <c r="E300" s="20"/>
      <c r="F300" s="21"/>
      <c r="G300" s="21"/>
      <c r="H300" s="21"/>
      <c r="I300" s="21"/>
      <c r="J300" s="34"/>
    </row>
    <row r="301" spans="1:10" x14ac:dyDescent="0.2">
      <c r="A301" s="20"/>
      <c r="B301" s="22"/>
      <c r="C301" s="93"/>
      <c r="D301" s="96"/>
      <c r="E301" s="20"/>
      <c r="F301" s="21"/>
      <c r="G301" s="21"/>
      <c r="H301" s="21"/>
      <c r="I301" s="21"/>
      <c r="J301" s="34"/>
    </row>
    <row r="302" spans="1:10" x14ac:dyDescent="0.2">
      <c r="A302" s="20"/>
      <c r="B302" s="22"/>
      <c r="C302" s="93"/>
      <c r="D302" s="96"/>
      <c r="E302" s="20"/>
      <c r="F302" s="21"/>
      <c r="G302" s="21"/>
      <c r="H302" s="21"/>
      <c r="I302" s="21"/>
      <c r="J302" s="34"/>
    </row>
    <row r="303" spans="1:10" x14ac:dyDescent="0.2">
      <c r="A303" s="20"/>
      <c r="B303" s="22"/>
      <c r="C303" s="93"/>
      <c r="D303" s="96"/>
      <c r="E303" s="20"/>
      <c r="F303" s="21"/>
      <c r="G303" s="21"/>
      <c r="H303" s="21"/>
      <c r="I303" s="21"/>
      <c r="J303" s="34"/>
    </row>
    <row r="304" spans="1:10" x14ac:dyDescent="0.2">
      <c r="A304" s="20"/>
      <c r="B304" s="22"/>
      <c r="C304" s="93"/>
      <c r="D304" s="96"/>
      <c r="E304" s="20"/>
      <c r="F304" s="21"/>
      <c r="G304" s="21"/>
      <c r="H304" s="21"/>
      <c r="I304" s="21"/>
      <c r="J304" s="34"/>
    </row>
    <row r="305" spans="1:10" x14ac:dyDescent="0.2">
      <c r="A305" s="20"/>
      <c r="B305" s="22"/>
      <c r="C305" s="93"/>
      <c r="D305" s="96"/>
      <c r="E305" s="20"/>
      <c r="F305" s="21"/>
      <c r="G305" s="21"/>
      <c r="H305" s="21"/>
      <c r="I305" s="21"/>
      <c r="J305" s="34"/>
    </row>
    <row r="306" spans="1:10" x14ac:dyDescent="0.2">
      <c r="A306" s="20"/>
      <c r="B306" s="22"/>
      <c r="C306" s="93"/>
      <c r="D306" s="96"/>
      <c r="E306" s="20"/>
      <c r="F306" s="21"/>
      <c r="G306" s="21"/>
      <c r="H306" s="21"/>
      <c r="I306" s="21"/>
      <c r="J306" s="34"/>
    </row>
    <row r="307" spans="1:10" x14ac:dyDescent="0.2">
      <c r="A307" s="20"/>
      <c r="B307" s="22"/>
      <c r="C307" s="93"/>
      <c r="D307" s="96"/>
      <c r="E307" s="20"/>
      <c r="F307" s="21"/>
      <c r="G307" s="21"/>
      <c r="H307" s="21"/>
      <c r="I307" s="21"/>
      <c r="J307" s="34"/>
    </row>
    <row r="308" spans="1:10" x14ac:dyDescent="0.2">
      <c r="A308" s="20"/>
      <c r="B308" s="22"/>
      <c r="C308" s="93"/>
      <c r="D308" s="96"/>
      <c r="E308" s="20"/>
      <c r="F308" s="21"/>
      <c r="G308" s="21"/>
      <c r="H308" s="21"/>
      <c r="I308" s="21"/>
      <c r="J308" s="34"/>
    </row>
    <row r="309" spans="1:10" x14ac:dyDescent="0.2">
      <c r="A309" s="20"/>
      <c r="B309" s="22"/>
      <c r="C309" s="93"/>
      <c r="D309" s="96"/>
      <c r="E309" s="20"/>
      <c r="F309" s="21"/>
      <c r="G309" s="21"/>
      <c r="H309" s="21"/>
      <c r="I309" s="21"/>
      <c r="J309" s="34"/>
    </row>
    <row r="310" spans="1:10" x14ac:dyDescent="0.2">
      <c r="A310" s="20"/>
      <c r="B310" s="22"/>
      <c r="C310" s="93"/>
      <c r="D310" s="96"/>
      <c r="E310" s="20"/>
      <c r="F310" s="21"/>
      <c r="G310" s="21"/>
      <c r="H310" s="21"/>
      <c r="I310" s="21"/>
      <c r="J310" s="34"/>
    </row>
    <row r="311" spans="1:10" x14ac:dyDescent="0.2">
      <c r="A311" s="20"/>
      <c r="B311" s="22"/>
      <c r="C311" s="93"/>
      <c r="D311" s="96"/>
      <c r="E311" s="20"/>
      <c r="F311" s="21"/>
      <c r="G311" s="21"/>
      <c r="H311" s="21"/>
      <c r="I311" s="21"/>
      <c r="J311" s="34"/>
    </row>
    <row r="312" spans="1:10" x14ac:dyDescent="0.2">
      <c r="A312" s="20"/>
      <c r="B312" s="22"/>
      <c r="C312" s="93"/>
      <c r="D312" s="96"/>
      <c r="E312" s="20"/>
      <c r="F312" s="21"/>
      <c r="G312" s="21"/>
      <c r="H312" s="21"/>
      <c r="I312" s="21"/>
      <c r="J312" s="34"/>
    </row>
    <row r="313" spans="1:10" x14ac:dyDescent="0.2">
      <c r="A313" s="20"/>
      <c r="B313" s="22"/>
      <c r="C313" s="93"/>
      <c r="D313" s="96"/>
      <c r="E313" s="20"/>
      <c r="F313" s="21"/>
      <c r="G313" s="21"/>
      <c r="H313" s="21"/>
      <c r="I313" s="21"/>
      <c r="J313" s="34"/>
    </row>
    <row r="314" spans="1:10" x14ac:dyDescent="0.2">
      <c r="A314" s="20"/>
      <c r="B314" s="22"/>
      <c r="C314" s="93"/>
      <c r="D314" s="96"/>
      <c r="E314" s="20"/>
      <c r="F314" s="21"/>
      <c r="G314" s="21"/>
      <c r="H314" s="21"/>
      <c r="I314" s="21"/>
      <c r="J314" s="34"/>
    </row>
    <row r="315" spans="1:10" x14ac:dyDescent="0.2">
      <c r="A315" s="20"/>
      <c r="B315" s="22"/>
      <c r="C315" s="93"/>
      <c r="D315" s="96"/>
      <c r="E315" s="20"/>
      <c r="F315" s="21"/>
      <c r="G315" s="21"/>
      <c r="H315" s="21"/>
      <c r="I315" s="21"/>
      <c r="J315" s="34"/>
    </row>
    <row r="316" spans="1:10" x14ac:dyDescent="0.2">
      <c r="A316" s="20"/>
      <c r="B316" s="22"/>
      <c r="C316" s="93"/>
      <c r="D316" s="96"/>
      <c r="E316" s="20"/>
      <c r="F316" s="21"/>
      <c r="G316" s="21"/>
      <c r="H316" s="21"/>
      <c r="I316" s="21"/>
      <c r="J316" s="34"/>
    </row>
    <row r="317" spans="1:10" x14ac:dyDescent="0.2">
      <c r="A317" s="20"/>
      <c r="B317" s="22"/>
      <c r="C317" s="93"/>
      <c r="D317" s="96"/>
      <c r="E317" s="20"/>
      <c r="F317" s="21"/>
      <c r="G317" s="21"/>
      <c r="H317" s="21"/>
      <c r="I317" s="21"/>
      <c r="J317" s="34"/>
    </row>
    <row r="318" spans="1:10" x14ac:dyDescent="0.2">
      <c r="A318" s="20"/>
      <c r="B318" s="22"/>
      <c r="C318" s="93"/>
      <c r="D318" s="96"/>
      <c r="E318" s="20"/>
      <c r="F318" s="21"/>
      <c r="G318" s="21"/>
      <c r="H318" s="21"/>
      <c r="I318" s="21"/>
      <c r="J318" s="34"/>
    </row>
    <row r="319" spans="1:10" x14ac:dyDescent="0.2">
      <c r="A319" s="20"/>
      <c r="B319" s="22"/>
      <c r="C319" s="93"/>
      <c r="D319" s="96"/>
      <c r="E319" s="20"/>
      <c r="F319" s="21"/>
      <c r="G319" s="21"/>
      <c r="H319" s="21"/>
      <c r="I319" s="21"/>
      <c r="J319" s="34"/>
    </row>
    <row r="320" spans="1:10" x14ac:dyDescent="0.2">
      <c r="A320" s="20"/>
      <c r="B320" s="22"/>
      <c r="C320" s="93"/>
      <c r="D320" s="96"/>
      <c r="E320" s="20"/>
      <c r="F320" s="21"/>
      <c r="G320" s="21"/>
      <c r="H320" s="21"/>
      <c r="I320" s="21"/>
      <c r="J320" s="34"/>
    </row>
    <row r="321" spans="1:10" x14ac:dyDescent="0.2">
      <c r="A321" s="20"/>
      <c r="B321" s="22"/>
      <c r="C321" s="93"/>
      <c r="D321" s="96"/>
      <c r="E321" s="20"/>
      <c r="F321" s="21"/>
      <c r="G321" s="21"/>
      <c r="H321" s="21"/>
      <c r="I321" s="21"/>
      <c r="J321" s="34"/>
    </row>
    <row r="322" spans="1:10" x14ac:dyDescent="0.2">
      <c r="A322" s="20"/>
      <c r="B322" s="22"/>
      <c r="C322" s="93"/>
      <c r="D322" s="96"/>
      <c r="E322" s="20"/>
      <c r="F322" s="21"/>
      <c r="G322" s="21"/>
      <c r="H322" s="21"/>
      <c r="I322" s="21"/>
      <c r="J322" s="34"/>
    </row>
    <row r="323" spans="1:10" x14ac:dyDescent="0.2">
      <c r="A323" s="20"/>
      <c r="B323" s="22"/>
      <c r="C323" s="93"/>
      <c r="D323" s="96"/>
      <c r="E323" s="20"/>
      <c r="F323" s="21"/>
      <c r="G323" s="21"/>
      <c r="H323" s="21"/>
      <c r="I323" s="21"/>
      <c r="J323" s="34"/>
    </row>
    <row r="324" spans="1:10" x14ac:dyDescent="0.2">
      <c r="A324" s="20"/>
      <c r="B324" s="22"/>
      <c r="C324" s="93"/>
      <c r="D324" s="96"/>
      <c r="E324" s="20"/>
      <c r="F324" s="21"/>
      <c r="G324" s="21"/>
      <c r="H324" s="21"/>
      <c r="I324" s="21"/>
      <c r="J324" s="34"/>
    </row>
    <row r="325" spans="1:10" x14ac:dyDescent="0.2">
      <c r="A325" s="20"/>
      <c r="B325" s="22"/>
      <c r="C325" s="93"/>
      <c r="D325" s="96"/>
      <c r="E325" s="20"/>
      <c r="F325" s="21"/>
      <c r="G325" s="21"/>
      <c r="H325" s="21"/>
      <c r="I325" s="21"/>
      <c r="J325" s="34"/>
    </row>
    <row r="326" spans="1:10" x14ac:dyDescent="0.2">
      <c r="A326" s="20"/>
      <c r="B326" s="22"/>
      <c r="C326" s="93"/>
      <c r="D326" s="96"/>
      <c r="E326" s="20"/>
      <c r="F326" s="21"/>
      <c r="G326" s="21"/>
      <c r="H326" s="21"/>
      <c r="I326" s="21"/>
      <c r="J326" s="34"/>
    </row>
    <row r="327" spans="1:10" x14ac:dyDescent="0.2">
      <c r="A327" s="20"/>
      <c r="B327" s="22"/>
      <c r="C327" s="93"/>
      <c r="D327" s="96"/>
      <c r="E327" s="20"/>
      <c r="F327" s="21"/>
      <c r="G327" s="21"/>
      <c r="H327" s="21"/>
      <c r="I327" s="21"/>
      <c r="J327" s="34"/>
    </row>
    <row r="328" spans="1:10" x14ac:dyDescent="0.2">
      <c r="A328" s="20"/>
      <c r="B328" s="22"/>
      <c r="C328" s="93"/>
      <c r="D328" s="96"/>
      <c r="E328" s="20"/>
      <c r="F328" s="21"/>
      <c r="G328" s="21"/>
      <c r="H328" s="21"/>
      <c r="I328" s="21"/>
      <c r="J328" s="34"/>
    </row>
    <row r="329" spans="1:10" x14ac:dyDescent="0.2">
      <c r="A329" s="20"/>
      <c r="B329" s="22"/>
      <c r="C329" s="93"/>
      <c r="D329" s="96"/>
      <c r="E329" s="20"/>
      <c r="F329" s="21"/>
      <c r="G329" s="21"/>
      <c r="H329" s="21"/>
      <c r="I329" s="21"/>
      <c r="J329" s="34"/>
    </row>
    <row r="330" spans="1:10" x14ac:dyDescent="0.2">
      <c r="A330" s="20"/>
      <c r="B330" s="22"/>
      <c r="C330" s="93"/>
      <c r="D330" s="96"/>
      <c r="E330" s="20"/>
      <c r="F330" s="21"/>
      <c r="G330" s="21"/>
      <c r="H330" s="21"/>
      <c r="I330" s="21"/>
      <c r="J330" s="34"/>
    </row>
    <row r="331" spans="1:10" x14ac:dyDescent="0.2">
      <c r="A331" s="20"/>
      <c r="B331" s="22"/>
      <c r="C331" s="93"/>
      <c r="D331" s="96"/>
      <c r="E331" s="20"/>
      <c r="F331" s="21"/>
      <c r="G331" s="21"/>
      <c r="H331" s="21"/>
      <c r="I331" s="21"/>
      <c r="J331" s="34"/>
    </row>
    <row r="332" spans="1:10" x14ac:dyDescent="0.2">
      <c r="A332" s="20"/>
      <c r="B332" s="22"/>
      <c r="C332" s="93"/>
      <c r="D332" s="96"/>
      <c r="E332" s="20"/>
      <c r="F332" s="21"/>
      <c r="G332" s="21"/>
      <c r="H332" s="21"/>
      <c r="I332" s="21"/>
      <c r="J332" s="34"/>
    </row>
    <row r="333" spans="1:10" x14ac:dyDescent="0.2">
      <c r="A333" s="20"/>
      <c r="B333" s="22"/>
      <c r="C333" s="93"/>
      <c r="D333" s="96"/>
      <c r="E333" s="20"/>
      <c r="F333" s="21"/>
      <c r="G333" s="21"/>
      <c r="H333" s="21"/>
      <c r="I333" s="21"/>
      <c r="J333" s="34"/>
    </row>
    <row r="334" spans="1:10" x14ac:dyDescent="0.2">
      <c r="A334" s="20"/>
      <c r="B334" s="22"/>
      <c r="C334" s="93"/>
      <c r="D334" s="96"/>
      <c r="E334" s="20"/>
      <c r="F334" s="21"/>
      <c r="G334" s="21"/>
      <c r="H334" s="21"/>
      <c r="I334" s="21"/>
      <c r="J334" s="34"/>
    </row>
    <row r="335" spans="1:10" x14ac:dyDescent="0.2">
      <c r="A335" s="20"/>
      <c r="B335" s="22"/>
      <c r="C335" s="93"/>
      <c r="D335" s="96"/>
      <c r="E335" s="20"/>
      <c r="F335" s="21"/>
      <c r="G335" s="21"/>
      <c r="H335" s="21"/>
      <c r="I335" s="21"/>
      <c r="J335" s="34"/>
    </row>
    <row r="336" spans="1:10" x14ac:dyDescent="0.2">
      <c r="A336" s="20"/>
      <c r="B336" s="22"/>
      <c r="C336" s="93"/>
      <c r="D336" s="96"/>
      <c r="E336" s="20"/>
      <c r="F336" s="21"/>
      <c r="G336" s="21"/>
      <c r="H336" s="21"/>
      <c r="I336" s="21"/>
      <c r="J336" s="34"/>
    </row>
    <row r="337" spans="1:10" x14ac:dyDescent="0.2">
      <c r="A337" s="20"/>
      <c r="B337" s="22"/>
      <c r="C337" s="93"/>
      <c r="D337" s="96"/>
      <c r="E337" s="20"/>
      <c r="F337" s="21"/>
      <c r="G337" s="21"/>
      <c r="H337" s="21"/>
      <c r="I337" s="21"/>
      <c r="J337" s="34"/>
    </row>
    <row r="338" spans="1:10" x14ac:dyDescent="0.2">
      <c r="A338" s="20"/>
      <c r="B338" s="22"/>
      <c r="C338" s="93"/>
      <c r="D338" s="96"/>
      <c r="E338" s="20"/>
      <c r="F338" s="21"/>
      <c r="G338" s="21"/>
      <c r="H338" s="21"/>
      <c r="I338" s="21"/>
      <c r="J338" s="34"/>
    </row>
    <row r="339" spans="1:10" x14ac:dyDescent="0.2">
      <c r="A339" s="20"/>
      <c r="B339" s="22"/>
      <c r="C339" s="93"/>
      <c r="D339" s="96"/>
      <c r="E339" s="20"/>
      <c r="F339" s="21"/>
      <c r="G339" s="21"/>
      <c r="H339" s="21"/>
      <c r="I339" s="21"/>
      <c r="J339" s="34"/>
    </row>
    <row r="340" spans="1:10" x14ac:dyDescent="0.2">
      <c r="A340" s="20"/>
      <c r="B340" s="22"/>
      <c r="C340" s="93"/>
      <c r="D340" s="96"/>
      <c r="E340" s="20"/>
      <c r="F340" s="21"/>
      <c r="G340" s="21"/>
      <c r="H340" s="21"/>
      <c r="I340" s="21"/>
      <c r="J340" s="34"/>
    </row>
    <row r="341" spans="1:10" x14ac:dyDescent="0.2">
      <c r="A341" s="20"/>
      <c r="B341" s="22"/>
      <c r="C341" s="93"/>
      <c r="D341" s="96"/>
      <c r="E341" s="20"/>
      <c r="F341" s="21"/>
      <c r="G341" s="21"/>
      <c r="H341" s="21"/>
      <c r="I341" s="21"/>
      <c r="J341" s="34"/>
    </row>
    <row r="342" spans="1:10" x14ac:dyDescent="0.2">
      <c r="A342" s="20"/>
      <c r="B342" s="22"/>
      <c r="C342" s="93"/>
      <c r="D342" s="96"/>
      <c r="E342" s="20"/>
      <c r="F342" s="21"/>
      <c r="G342" s="21"/>
      <c r="H342" s="21"/>
      <c r="I342" s="21"/>
      <c r="J342" s="34"/>
    </row>
    <row r="343" spans="1:10" x14ac:dyDescent="0.2">
      <c r="A343" s="20"/>
      <c r="B343" s="22"/>
      <c r="C343" s="93"/>
      <c r="D343" s="96"/>
      <c r="E343" s="20"/>
      <c r="F343" s="21"/>
      <c r="G343" s="21"/>
      <c r="H343" s="21"/>
      <c r="I343" s="21"/>
      <c r="J343" s="34"/>
    </row>
    <row r="344" spans="1:10" x14ac:dyDescent="0.2">
      <c r="A344" s="20"/>
      <c r="B344" s="22"/>
      <c r="C344" s="93"/>
      <c r="D344" s="96"/>
      <c r="E344" s="20"/>
      <c r="F344" s="21"/>
      <c r="G344" s="21"/>
      <c r="H344" s="21"/>
      <c r="I344" s="21"/>
      <c r="J344" s="34"/>
    </row>
    <row r="345" spans="1:10" x14ac:dyDescent="0.2">
      <c r="A345" s="20"/>
      <c r="B345" s="22"/>
      <c r="C345" s="93"/>
      <c r="D345" s="96"/>
      <c r="E345" s="20"/>
      <c r="F345" s="21"/>
      <c r="G345" s="21"/>
      <c r="H345" s="21"/>
      <c r="I345" s="21"/>
      <c r="J345" s="34"/>
    </row>
    <row r="346" spans="1:10" x14ac:dyDescent="0.2">
      <c r="A346" s="20"/>
      <c r="B346" s="22"/>
      <c r="C346" s="93"/>
      <c r="D346" s="96"/>
      <c r="E346" s="20"/>
      <c r="F346" s="21"/>
      <c r="G346" s="21"/>
      <c r="H346" s="21"/>
      <c r="I346" s="21"/>
      <c r="J346" s="34"/>
    </row>
    <row r="347" spans="1:10" x14ac:dyDescent="0.2">
      <c r="A347" s="20"/>
      <c r="B347" s="22"/>
      <c r="C347" s="93"/>
      <c r="D347" s="96"/>
      <c r="E347" s="20"/>
      <c r="F347" s="21"/>
      <c r="G347" s="21"/>
      <c r="H347" s="21"/>
      <c r="I347" s="21"/>
      <c r="J347" s="34"/>
    </row>
    <row r="348" spans="1:10" x14ac:dyDescent="0.2">
      <c r="A348" s="20"/>
      <c r="B348" s="22"/>
      <c r="C348" s="93"/>
      <c r="D348" s="96"/>
      <c r="E348" s="20"/>
      <c r="F348" s="21"/>
      <c r="G348" s="21"/>
      <c r="H348" s="21"/>
      <c r="I348" s="21"/>
      <c r="J348" s="34"/>
    </row>
    <row r="349" spans="1:10" x14ac:dyDescent="0.2">
      <c r="A349" s="20"/>
      <c r="B349" s="22"/>
      <c r="C349" s="93"/>
      <c r="D349" s="96"/>
      <c r="E349" s="20"/>
      <c r="F349" s="21"/>
      <c r="G349" s="21"/>
      <c r="H349" s="21"/>
      <c r="I349" s="21"/>
      <c r="J349" s="34"/>
    </row>
    <row r="350" spans="1:10" x14ac:dyDescent="0.2">
      <c r="A350" s="20"/>
      <c r="B350" s="22"/>
      <c r="C350" s="93"/>
      <c r="D350" s="96"/>
      <c r="E350" s="20"/>
      <c r="F350" s="21"/>
      <c r="G350" s="21"/>
      <c r="H350" s="21"/>
      <c r="I350" s="21"/>
      <c r="J350" s="34"/>
    </row>
    <row r="351" spans="1:10" x14ac:dyDescent="0.2">
      <c r="A351" s="20"/>
      <c r="B351" s="22"/>
      <c r="C351" s="93"/>
      <c r="D351" s="96"/>
      <c r="E351" s="20"/>
      <c r="F351" s="21"/>
      <c r="G351" s="21"/>
      <c r="H351" s="21"/>
      <c r="I351" s="21"/>
      <c r="J351" s="34"/>
    </row>
    <row r="352" spans="1:10" x14ac:dyDescent="0.2">
      <c r="A352" s="20"/>
      <c r="B352" s="22"/>
      <c r="C352" s="93"/>
      <c r="D352" s="96"/>
      <c r="E352" s="20"/>
      <c r="F352" s="21"/>
      <c r="G352" s="21"/>
      <c r="H352" s="21"/>
      <c r="I352" s="21"/>
      <c r="J352" s="34"/>
    </row>
    <row r="353" spans="1:10" x14ac:dyDescent="0.2">
      <c r="A353" s="20"/>
      <c r="B353" s="22"/>
      <c r="C353" s="93"/>
      <c r="D353" s="96"/>
      <c r="E353" s="20"/>
      <c r="F353" s="21"/>
      <c r="G353" s="21"/>
      <c r="H353" s="21"/>
      <c r="I353" s="21"/>
      <c r="J353" s="34"/>
    </row>
    <row r="354" spans="1:10" x14ac:dyDescent="0.2">
      <c r="A354" s="20"/>
      <c r="B354" s="22"/>
      <c r="C354" s="93"/>
      <c r="D354" s="96"/>
      <c r="E354" s="20"/>
      <c r="F354" s="21"/>
      <c r="G354" s="21"/>
      <c r="H354" s="21"/>
      <c r="I354" s="21"/>
      <c r="J354" s="34"/>
    </row>
    <row r="355" spans="1:10" x14ac:dyDescent="0.2">
      <c r="A355" s="20"/>
      <c r="B355" s="22"/>
      <c r="C355" s="93"/>
      <c r="D355" s="96"/>
      <c r="E355" s="20"/>
      <c r="F355" s="21"/>
      <c r="G355" s="21"/>
      <c r="H355" s="21"/>
      <c r="I355" s="21"/>
      <c r="J355" s="34"/>
    </row>
    <row r="356" spans="1:10" x14ac:dyDescent="0.2">
      <c r="A356" s="20"/>
      <c r="B356" s="22"/>
      <c r="C356" s="93"/>
      <c r="D356" s="96"/>
      <c r="E356" s="20"/>
      <c r="F356" s="21"/>
      <c r="G356" s="21"/>
      <c r="H356" s="21"/>
      <c r="I356" s="21"/>
      <c r="J356" s="34"/>
    </row>
    <row r="357" spans="1:10" x14ac:dyDescent="0.2">
      <c r="A357" s="20"/>
      <c r="B357" s="22"/>
      <c r="C357" s="93"/>
      <c r="D357" s="96"/>
      <c r="E357" s="20"/>
      <c r="F357" s="21"/>
      <c r="G357" s="21"/>
      <c r="H357" s="21"/>
      <c r="I357" s="21"/>
      <c r="J357" s="34"/>
    </row>
    <row r="358" spans="1:10" x14ac:dyDescent="0.2">
      <c r="A358" s="20"/>
      <c r="B358" s="22"/>
      <c r="C358" s="93"/>
      <c r="D358" s="96"/>
      <c r="E358" s="20"/>
      <c r="F358" s="21"/>
      <c r="G358" s="21"/>
      <c r="H358" s="21"/>
      <c r="I358" s="21"/>
      <c r="J358" s="34"/>
    </row>
    <row r="359" spans="1:10" x14ac:dyDescent="0.2">
      <c r="A359" s="20"/>
      <c r="B359" s="22"/>
      <c r="C359" s="93"/>
      <c r="D359" s="96"/>
      <c r="E359" s="20"/>
      <c r="F359" s="21"/>
      <c r="G359" s="21"/>
      <c r="H359" s="21"/>
      <c r="I359" s="21"/>
      <c r="J359" s="34"/>
    </row>
    <row r="360" spans="1:10" x14ac:dyDescent="0.2">
      <c r="A360" s="20"/>
      <c r="B360" s="22"/>
      <c r="C360" s="93"/>
      <c r="D360" s="96"/>
      <c r="E360" s="20"/>
      <c r="F360" s="21"/>
      <c r="G360" s="21"/>
      <c r="H360" s="21"/>
      <c r="I360" s="21"/>
      <c r="J360" s="34"/>
    </row>
    <row r="361" spans="1:10" x14ac:dyDescent="0.2">
      <c r="A361" s="20"/>
      <c r="B361" s="22"/>
      <c r="C361" s="93"/>
      <c r="D361" s="96"/>
      <c r="E361" s="20"/>
      <c r="F361" s="21"/>
      <c r="G361" s="21"/>
      <c r="H361" s="21"/>
      <c r="I361" s="21"/>
      <c r="J361" s="34"/>
    </row>
    <row r="362" spans="1:10" x14ac:dyDescent="0.2">
      <c r="A362" s="20"/>
      <c r="B362" s="22"/>
      <c r="C362" s="93"/>
      <c r="D362" s="96"/>
      <c r="E362" s="20"/>
      <c r="F362" s="21"/>
      <c r="G362" s="21"/>
      <c r="H362" s="21"/>
      <c r="I362" s="21"/>
      <c r="J362" s="34"/>
    </row>
    <row r="363" spans="1:10" x14ac:dyDescent="0.2">
      <c r="A363" s="20"/>
      <c r="B363" s="22"/>
      <c r="C363" s="93"/>
      <c r="D363" s="96"/>
      <c r="E363" s="20"/>
      <c r="F363" s="21"/>
      <c r="G363" s="21"/>
      <c r="H363" s="21"/>
      <c r="I363" s="21"/>
      <c r="J363" s="34"/>
    </row>
    <row r="364" spans="1:10" x14ac:dyDescent="0.2">
      <c r="A364" s="20"/>
      <c r="B364" s="22"/>
      <c r="C364" s="93"/>
      <c r="D364" s="96"/>
      <c r="E364" s="20"/>
      <c r="F364" s="21"/>
      <c r="G364" s="21"/>
      <c r="H364" s="21"/>
      <c r="I364" s="21"/>
      <c r="J364" s="34"/>
    </row>
    <row r="365" spans="1:10" x14ac:dyDescent="0.2">
      <c r="A365" s="20"/>
      <c r="B365" s="22"/>
      <c r="C365" s="93"/>
      <c r="D365" s="96"/>
      <c r="E365" s="20"/>
      <c r="F365" s="21"/>
      <c r="G365" s="21"/>
      <c r="H365" s="21"/>
      <c r="I365" s="21"/>
      <c r="J365" s="34"/>
    </row>
    <row r="366" spans="1:10" x14ac:dyDescent="0.2">
      <c r="A366" s="20"/>
      <c r="B366" s="22"/>
      <c r="C366" s="93"/>
      <c r="D366" s="96"/>
      <c r="E366" s="20"/>
      <c r="F366" s="21"/>
      <c r="G366" s="21"/>
      <c r="H366" s="21"/>
      <c r="I366" s="21"/>
      <c r="J366" s="34"/>
    </row>
    <row r="367" spans="1:10" x14ac:dyDescent="0.2">
      <c r="A367" s="20"/>
      <c r="B367" s="22"/>
      <c r="C367" s="93"/>
      <c r="D367" s="96"/>
      <c r="E367" s="20"/>
      <c r="F367" s="21"/>
      <c r="G367" s="21"/>
      <c r="H367" s="21"/>
      <c r="I367" s="21"/>
      <c r="J367" s="34"/>
    </row>
    <row r="368" spans="1:10" x14ac:dyDescent="0.2">
      <c r="A368" s="20"/>
      <c r="B368" s="22"/>
      <c r="C368" s="93"/>
      <c r="D368" s="96"/>
      <c r="E368" s="20"/>
      <c r="F368" s="21"/>
      <c r="G368" s="21"/>
      <c r="H368" s="21"/>
      <c r="I368" s="21"/>
      <c r="J368" s="34"/>
    </row>
    <row r="369" spans="1:10" x14ac:dyDescent="0.2">
      <c r="A369" s="20"/>
      <c r="B369" s="22"/>
      <c r="C369" s="93"/>
      <c r="D369" s="96"/>
      <c r="E369" s="20"/>
      <c r="F369" s="21"/>
      <c r="G369" s="21"/>
      <c r="H369" s="21"/>
      <c r="I369" s="21"/>
      <c r="J369" s="34"/>
    </row>
    <row r="370" spans="1:10" x14ac:dyDescent="0.2">
      <c r="A370" s="20"/>
      <c r="B370" s="22"/>
      <c r="C370" s="93"/>
      <c r="D370" s="96"/>
      <c r="E370" s="20"/>
      <c r="F370" s="21"/>
      <c r="G370" s="21"/>
      <c r="H370" s="21"/>
      <c r="I370" s="21"/>
      <c r="J370" s="34"/>
    </row>
    <row r="371" spans="1:10" x14ac:dyDescent="0.2">
      <c r="A371" s="20"/>
      <c r="B371" s="22"/>
      <c r="C371" s="93"/>
      <c r="D371" s="96"/>
      <c r="E371" s="20"/>
      <c r="F371" s="21"/>
      <c r="G371" s="21"/>
      <c r="H371" s="21"/>
      <c r="I371" s="21"/>
      <c r="J371" s="34"/>
    </row>
    <row r="372" spans="1:10" x14ac:dyDescent="0.2">
      <c r="A372" s="20"/>
      <c r="B372" s="22"/>
      <c r="C372" s="93"/>
      <c r="D372" s="96"/>
      <c r="E372" s="20"/>
      <c r="F372" s="21"/>
      <c r="G372" s="21"/>
      <c r="H372" s="21"/>
      <c r="I372" s="21"/>
      <c r="J372" s="34"/>
    </row>
    <row r="373" spans="1:10" x14ac:dyDescent="0.2">
      <c r="A373" s="20"/>
      <c r="B373" s="22"/>
      <c r="C373" s="93"/>
      <c r="D373" s="96"/>
      <c r="E373" s="20"/>
      <c r="F373" s="21"/>
      <c r="G373" s="21"/>
      <c r="H373" s="21"/>
      <c r="I373" s="21"/>
      <c r="J373" s="34"/>
    </row>
    <row r="374" spans="1:10" x14ac:dyDescent="0.2">
      <c r="A374" s="20"/>
      <c r="B374" s="22"/>
      <c r="C374" s="93"/>
      <c r="D374" s="96"/>
      <c r="E374" s="20"/>
      <c r="F374" s="21"/>
      <c r="G374" s="21"/>
      <c r="H374" s="21"/>
      <c r="I374" s="21"/>
      <c r="J374" s="34"/>
    </row>
    <row r="375" spans="1:10" x14ac:dyDescent="0.2">
      <c r="A375" s="20"/>
      <c r="B375" s="22"/>
      <c r="C375" s="93"/>
      <c r="D375" s="96"/>
      <c r="E375" s="20"/>
      <c r="F375" s="21"/>
      <c r="G375" s="21"/>
      <c r="H375" s="21"/>
      <c r="I375" s="21"/>
      <c r="J375" s="34"/>
    </row>
    <row r="376" spans="1:10" x14ac:dyDescent="0.2">
      <c r="A376" s="20"/>
      <c r="B376" s="22"/>
      <c r="C376" s="93"/>
      <c r="D376" s="96"/>
      <c r="E376" s="20"/>
      <c r="F376" s="21"/>
      <c r="G376" s="21"/>
      <c r="H376" s="21"/>
      <c r="I376" s="21"/>
      <c r="J376" s="34"/>
    </row>
    <row r="377" spans="1:10" x14ac:dyDescent="0.2">
      <c r="A377" s="20"/>
      <c r="B377" s="22"/>
      <c r="C377" s="93"/>
      <c r="D377" s="96"/>
      <c r="E377" s="20"/>
      <c r="F377" s="21"/>
      <c r="G377" s="21"/>
      <c r="H377" s="21"/>
      <c r="I377" s="21"/>
      <c r="J377" s="34"/>
    </row>
    <row r="378" spans="1:10" x14ac:dyDescent="0.2">
      <c r="A378" s="20"/>
      <c r="B378" s="22"/>
      <c r="C378" s="93"/>
      <c r="D378" s="96"/>
      <c r="E378" s="20"/>
      <c r="F378" s="21"/>
      <c r="G378" s="21"/>
      <c r="H378" s="21"/>
      <c r="I378" s="21"/>
      <c r="J378" s="34"/>
    </row>
    <row r="379" spans="1:10" x14ac:dyDescent="0.2">
      <c r="A379" s="20"/>
      <c r="B379" s="22"/>
      <c r="C379" s="93"/>
      <c r="D379" s="96"/>
      <c r="E379" s="20"/>
      <c r="F379" s="21"/>
      <c r="G379" s="21"/>
      <c r="H379" s="21"/>
      <c r="I379" s="21"/>
      <c r="J379" s="34"/>
    </row>
    <row r="380" spans="1:10" x14ac:dyDescent="0.2">
      <c r="A380" s="20"/>
      <c r="B380" s="22"/>
      <c r="C380" s="93"/>
      <c r="D380" s="96"/>
      <c r="E380" s="20"/>
      <c r="F380" s="21"/>
      <c r="G380" s="21"/>
      <c r="H380" s="21"/>
      <c r="I380" s="21"/>
      <c r="J380" s="34"/>
    </row>
    <row r="381" spans="1:10" x14ac:dyDescent="0.2">
      <c r="A381" s="20"/>
      <c r="B381" s="22"/>
      <c r="C381" s="93"/>
      <c r="D381" s="96"/>
      <c r="E381" s="20"/>
      <c r="F381" s="21"/>
      <c r="G381" s="21"/>
      <c r="H381" s="21"/>
      <c r="I381" s="21"/>
      <c r="J381" s="34"/>
    </row>
    <row r="382" spans="1:10" x14ac:dyDescent="0.2">
      <c r="A382" s="20"/>
      <c r="B382" s="22"/>
      <c r="C382" s="93"/>
      <c r="D382" s="96"/>
      <c r="E382" s="20"/>
      <c r="F382" s="21"/>
      <c r="G382" s="21"/>
      <c r="H382" s="21"/>
      <c r="I382" s="21"/>
      <c r="J382" s="34"/>
    </row>
    <row r="383" spans="1:10" x14ac:dyDescent="0.2">
      <c r="A383" s="20"/>
      <c r="B383" s="22"/>
      <c r="C383" s="93"/>
      <c r="D383" s="96"/>
      <c r="E383" s="20"/>
      <c r="F383" s="21"/>
      <c r="G383" s="21"/>
      <c r="H383" s="21"/>
      <c r="I383" s="21"/>
      <c r="J383" s="34"/>
    </row>
    <row r="384" spans="1:10" x14ac:dyDescent="0.2">
      <c r="A384" s="20"/>
      <c r="B384" s="22"/>
      <c r="C384" s="93"/>
      <c r="D384" s="96"/>
      <c r="E384" s="20"/>
      <c r="F384" s="21"/>
      <c r="G384" s="21"/>
      <c r="H384" s="21"/>
      <c r="I384" s="21"/>
      <c r="J384" s="34"/>
    </row>
    <row r="385" spans="1:10" x14ac:dyDescent="0.2">
      <c r="A385" s="20"/>
      <c r="B385" s="22"/>
      <c r="C385" s="93"/>
      <c r="D385" s="96"/>
      <c r="E385" s="20"/>
      <c r="F385" s="21"/>
      <c r="G385" s="21"/>
      <c r="H385" s="21"/>
      <c r="I385" s="21"/>
      <c r="J385" s="34"/>
    </row>
    <row r="386" spans="1:10" x14ac:dyDescent="0.2">
      <c r="A386" s="20"/>
      <c r="B386" s="22"/>
      <c r="C386" s="93"/>
      <c r="D386" s="96"/>
      <c r="E386" s="20"/>
      <c r="F386" s="21"/>
      <c r="G386" s="21"/>
      <c r="H386" s="21"/>
      <c r="I386" s="21"/>
      <c r="J386" s="34"/>
    </row>
    <row r="387" spans="1:10" x14ac:dyDescent="0.2">
      <c r="A387" s="20"/>
      <c r="B387" s="22"/>
      <c r="C387" s="93"/>
      <c r="D387" s="96"/>
      <c r="E387" s="20"/>
      <c r="F387" s="21"/>
      <c r="G387" s="21"/>
      <c r="H387" s="21"/>
      <c r="I387" s="21"/>
      <c r="J387" s="34"/>
    </row>
    <row r="388" spans="1:10" x14ac:dyDescent="0.2">
      <c r="A388" s="20"/>
      <c r="B388" s="22"/>
      <c r="C388" s="93"/>
      <c r="D388" s="96"/>
      <c r="E388" s="20"/>
      <c r="F388" s="21"/>
      <c r="G388" s="21"/>
      <c r="H388" s="21"/>
      <c r="I388" s="21"/>
      <c r="J388" s="34"/>
    </row>
    <row r="389" spans="1:10" x14ac:dyDescent="0.2">
      <c r="A389" s="20"/>
      <c r="B389" s="22"/>
      <c r="C389" s="93"/>
      <c r="D389" s="96"/>
      <c r="E389" s="20"/>
      <c r="F389" s="21"/>
      <c r="G389" s="21"/>
      <c r="H389" s="21"/>
      <c r="I389" s="21"/>
      <c r="J389" s="34"/>
    </row>
    <row r="390" spans="1:10" x14ac:dyDescent="0.2">
      <c r="A390" s="20"/>
      <c r="B390" s="22"/>
      <c r="C390" s="93"/>
      <c r="D390" s="96"/>
      <c r="E390" s="20"/>
      <c r="F390" s="21"/>
      <c r="G390" s="21"/>
      <c r="H390" s="21"/>
      <c r="I390" s="21"/>
      <c r="J390" s="34"/>
    </row>
    <row r="391" spans="1:10" x14ac:dyDescent="0.2">
      <c r="A391" s="20"/>
      <c r="B391" s="22"/>
      <c r="C391" s="93"/>
      <c r="D391" s="96"/>
      <c r="E391" s="20"/>
      <c r="F391" s="21"/>
      <c r="G391" s="21"/>
      <c r="H391" s="21"/>
      <c r="I391" s="21"/>
      <c r="J391" s="34"/>
    </row>
    <row r="392" spans="1:10" x14ac:dyDescent="0.2">
      <c r="A392" s="20"/>
      <c r="B392" s="22"/>
      <c r="C392" s="93"/>
      <c r="D392" s="96"/>
      <c r="E392" s="20"/>
      <c r="F392" s="21"/>
      <c r="G392" s="21"/>
      <c r="H392" s="21"/>
      <c r="I392" s="21"/>
      <c r="J392" s="34"/>
    </row>
    <row r="393" spans="1:10" x14ac:dyDescent="0.2">
      <c r="A393" s="20"/>
      <c r="B393" s="22"/>
      <c r="C393" s="93"/>
      <c r="D393" s="96"/>
      <c r="E393" s="20"/>
      <c r="F393" s="21"/>
      <c r="G393" s="21"/>
      <c r="H393" s="21"/>
      <c r="I393" s="21"/>
      <c r="J393" s="34"/>
    </row>
    <row r="394" spans="1:10" x14ac:dyDescent="0.2">
      <c r="A394" s="20"/>
      <c r="B394" s="22"/>
      <c r="C394" s="93"/>
      <c r="D394" s="96"/>
      <c r="E394" s="20"/>
      <c r="F394" s="21"/>
      <c r="G394" s="21"/>
      <c r="H394" s="21"/>
      <c r="I394" s="21"/>
      <c r="J394" s="34"/>
    </row>
    <row r="395" spans="1:10" x14ac:dyDescent="0.2">
      <c r="A395" s="20"/>
      <c r="B395" s="22"/>
      <c r="C395" s="93"/>
      <c r="D395" s="96"/>
      <c r="E395" s="20"/>
      <c r="F395" s="21"/>
      <c r="G395" s="21"/>
      <c r="H395" s="21"/>
      <c r="I395" s="21"/>
      <c r="J395" s="34"/>
    </row>
    <row r="396" spans="1:10" x14ac:dyDescent="0.2">
      <c r="A396" s="20"/>
      <c r="B396" s="22"/>
      <c r="C396" s="93"/>
      <c r="D396" s="96"/>
      <c r="E396" s="20"/>
      <c r="F396" s="21"/>
      <c r="G396" s="21"/>
      <c r="H396" s="21"/>
      <c r="I396" s="21"/>
      <c r="J396" s="34"/>
    </row>
    <row r="397" spans="1:10" x14ac:dyDescent="0.2">
      <c r="A397" s="20"/>
      <c r="B397" s="22"/>
      <c r="C397" s="93"/>
      <c r="D397" s="96"/>
      <c r="E397" s="20"/>
      <c r="F397" s="21"/>
      <c r="G397" s="21"/>
      <c r="H397" s="21"/>
      <c r="I397" s="21"/>
      <c r="J397" s="34"/>
    </row>
    <row r="398" spans="1:10" x14ac:dyDescent="0.3">
      <c r="A398" s="99"/>
      <c r="B398" s="91"/>
      <c r="C398" s="94"/>
      <c r="D398" s="97"/>
      <c r="E398" s="99"/>
      <c r="F398" s="101"/>
      <c r="G398" s="101"/>
      <c r="H398" s="101"/>
      <c r="I398" s="21"/>
      <c r="J398" s="34"/>
    </row>
    <row r="399" spans="1:10" x14ac:dyDescent="0.3">
      <c r="A399" s="99"/>
      <c r="B399" s="91"/>
      <c r="C399" s="94"/>
      <c r="D399" s="97"/>
      <c r="E399" s="99"/>
      <c r="F399" s="101"/>
      <c r="G399" s="101"/>
      <c r="H399" s="101"/>
      <c r="I399" s="21"/>
    </row>
    <row r="400" spans="1:10" x14ac:dyDescent="0.3">
      <c r="A400" s="99"/>
      <c r="B400" s="91"/>
      <c r="C400" s="94"/>
      <c r="D400" s="97"/>
      <c r="E400" s="99"/>
      <c r="F400" s="101"/>
      <c r="G400" s="101"/>
      <c r="H400" s="101"/>
      <c r="I400" s="21"/>
    </row>
    <row r="401" spans="1:10" x14ac:dyDescent="0.3">
      <c r="A401" s="99"/>
      <c r="B401" s="91"/>
      <c r="C401" s="94"/>
      <c r="D401" s="97"/>
      <c r="E401" s="99"/>
      <c r="F401" s="101"/>
      <c r="G401" s="101"/>
      <c r="H401" s="101"/>
      <c r="I401" s="21"/>
    </row>
    <row r="402" spans="1:10" x14ac:dyDescent="0.3">
      <c r="A402" s="99"/>
      <c r="B402" s="91"/>
      <c r="C402" s="94"/>
      <c r="D402" s="97"/>
      <c r="E402" s="99"/>
      <c r="F402" s="101"/>
      <c r="G402" s="101"/>
      <c r="H402" s="101"/>
      <c r="I402" s="21"/>
    </row>
    <row r="403" spans="1:10" x14ac:dyDescent="0.3">
      <c r="A403" s="99"/>
      <c r="B403" s="91"/>
      <c r="C403" s="94"/>
      <c r="D403" s="97"/>
      <c r="E403" s="99"/>
      <c r="F403" s="101"/>
      <c r="G403" s="101"/>
      <c r="H403" s="101"/>
      <c r="I403" s="21"/>
    </row>
    <row r="404" spans="1:10" x14ac:dyDescent="0.3">
      <c r="A404" s="99"/>
      <c r="B404" s="91"/>
      <c r="C404" s="94"/>
      <c r="D404" s="97"/>
      <c r="E404" s="99"/>
      <c r="F404" s="101"/>
      <c r="G404" s="101"/>
      <c r="H404" s="101"/>
      <c r="I404" s="21"/>
    </row>
    <row r="405" spans="1:10" x14ac:dyDescent="0.3">
      <c r="A405" s="99"/>
      <c r="B405" s="91"/>
      <c r="C405" s="94"/>
      <c r="D405" s="97"/>
      <c r="E405" s="99"/>
      <c r="F405" s="101"/>
      <c r="G405" s="101"/>
      <c r="H405" s="101"/>
      <c r="I405" s="21"/>
    </row>
    <row r="406" spans="1:10" x14ac:dyDescent="0.3">
      <c r="C406" s="94"/>
      <c r="D406" s="97"/>
      <c r="E406" s="99"/>
    </row>
    <row r="407" spans="1:10" x14ac:dyDescent="0.3">
      <c r="C407" s="94"/>
      <c r="D407" s="97"/>
      <c r="E407" s="99"/>
    </row>
    <row r="408" spans="1:10" x14ac:dyDescent="0.3">
      <c r="B408" s="1"/>
      <c r="C408" s="94"/>
      <c r="D408" s="97"/>
      <c r="E408" s="99"/>
      <c r="F408" s="100"/>
      <c r="G408" s="100"/>
      <c r="H408" s="100"/>
      <c r="I408" s="100"/>
      <c r="J408" s="100"/>
    </row>
    <row r="409" spans="1:10" x14ac:dyDescent="0.3">
      <c r="B409" s="1"/>
      <c r="C409" s="94"/>
      <c r="D409" s="97"/>
      <c r="E409" s="99"/>
      <c r="F409" s="100"/>
      <c r="G409" s="100"/>
      <c r="H409" s="100"/>
      <c r="I409" s="100"/>
      <c r="J409" s="100"/>
    </row>
    <row r="410" spans="1:10" x14ac:dyDescent="0.3">
      <c r="B410" s="1"/>
      <c r="C410" s="94"/>
      <c r="D410" s="97"/>
      <c r="E410" s="99"/>
      <c r="F410" s="100"/>
      <c r="G410" s="100"/>
      <c r="H410" s="100"/>
      <c r="I410" s="100"/>
      <c r="J410" s="100"/>
    </row>
    <row r="411" spans="1:10" x14ac:dyDescent="0.3">
      <c r="B411" s="1"/>
      <c r="C411" s="94"/>
      <c r="D411" s="97"/>
      <c r="E411" s="99"/>
      <c r="F411" s="100"/>
      <c r="G411" s="100"/>
      <c r="H411" s="100"/>
      <c r="I411" s="100"/>
      <c r="J411" s="100"/>
    </row>
    <row r="412" spans="1:10" x14ac:dyDescent="0.3">
      <c r="B412" s="1"/>
      <c r="C412" s="94"/>
      <c r="D412" s="97"/>
      <c r="E412" s="99"/>
      <c r="F412" s="100"/>
      <c r="G412" s="100"/>
      <c r="H412" s="100"/>
      <c r="I412" s="100"/>
      <c r="J412" s="100"/>
    </row>
    <row r="413" spans="1:10" x14ac:dyDescent="0.3">
      <c r="B413" s="1"/>
      <c r="C413" s="94"/>
      <c r="D413" s="97"/>
      <c r="E413" s="99"/>
      <c r="F413" s="100"/>
      <c r="G413" s="100"/>
      <c r="H413" s="100"/>
      <c r="I413" s="100"/>
      <c r="J413" s="100"/>
    </row>
    <row r="414" spans="1:10" x14ac:dyDescent="0.3">
      <c r="B414" s="1"/>
      <c r="C414" s="94"/>
      <c r="D414" s="97"/>
      <c r="E414" s="99"/>
      <c r="F414" s="100"/>
      <c r="G414" s="100"/>
      <c r="H414" s="100"/>
      <c r="I414" s="100"/>
      <c r="J414" s="100"/>
    </row>
    <row r="415" spans="1:10" x14ac:dyDescent="0.3">
      <c r="B415" s="1"/>
      <c r="C415" s="94"/>
      <c r="D415" s="97"/>
      <c r="E415" s="99"/>
      <c r="F415" s="100"/>
      <c r="G415" s="100"/>
      <c r="H415" s="100"/>
      <c r="I415" s="100"/>
      <c r="J415" s="100"/>
    </row>
    <row r="416" spans="1:10" x14ac:dyDescent="0.3">
      <c r="B416" s="1"/>
      <c r="C416" s="94"/>
      <c r="D416" s="97"/>
      <c r="E416" s="99"/>
      <c r="F416" s="100"/>
      <c r="G416" s="100"/>
      <c r="H416" s="100"/>
      <c r="I416" s="100"/>
      <c r="J416" s="100"/>
    </row>
    <row r="417" spans="2:10" x14ac:dyDescent="0.3">
      <c r="B417" s="1"/>
      <c r="C417" s="94"/>
      <c r="D417" s="97"/>
      <c r="E417" s="99"/>
      <c r="F417" s="100"/>
      <c r="G417" s="100"/>
      <c r="H417" s="100"/>
      <c r="I417" s="100"/>
      <c r="J417" s="100"/>
    </row>
    <row r="418" spans="2:10" x14ac:dyDescent="0.3">
      <c r="B418" s="1"/>
      <c r="C418" s="94"/>
      <c r="D418" s="97"/>
      <c r="E418" s="99"/>
      <c r="F418" s="100"/>
      <c r="G418" s="100"/>
      <c r="H418" s="100"/>
      <c r="I418" s="100"/>
      <c r="J418" s="100"/>
    </row>
    <row r="419" spans="2:10" x14ac:dyDescent="0.3">
      <c r="B419" s="1"/>
      <c r="C419" s="94"/>
      <c r="D419" s="97"/>
      <c r="E419" s="99"/>
      <c r="F419" s="100"/>
      <c r="G419" s="100"/>
      <c r="H419" s="100"/>
      <c r="I419" s="100"/>
      <c r="J419" s="100"/>
    </row>
    <row r="420" spans="2:10" x14ac:dyDescent="0.3">
      <c r="B420" s="1"/>
      <c r="C420" s="94"/>
      <c r="D420" s="97"/>
      <c r="E420" s="99"/>
      <c r="F420" s="100"/>
      <c r="G420" s="100"/>
      <c r="H420" s="100"/>
      <c r="I420" s="100"/>
      <c r="J420" s="100"/>
    </row>
    <row r="421" spans="2:10" x14ac:dyDescent="0.3">
      <c r="B421" s="1"/>
      <c r="C421" s="94"/>
      <c r="D421" s="97"/>
      <c r="E421" s="99"/>
      <c r="F421" s="100"/>
      <c r="G421" s="100"/>
      <c r="H421" s="100"/>
      <c r="I421" s="100"/>
      <c r="J421" s="100"/>
    </row>
    <row r="422" spans="2:10" x14ac:dyDescent="0.3">
      <c r="B422" s="1"/>
      <c r="C422" s="94"/>
      <c r="D422" s="97"/>
      <c r="E422" s="99"/>
      <c r="F422" s="100"/>
      <c r="G422" s="100"/>
      <c r="H422" s="100"/>
      <c r="I422" s="100"/>
      <c r="J422" s="100"/>
    </row>
    <row r="423" spans="2:10" x14ac:dyDescent="0.3">
      <c r="B423" s="1"/>
      <c r="C423" s="94"/>
      <c r="D423" s="97"/>
      <c r="E423" s="99"/>
      <c r="F423" s="100"/>
      <c r="G423" s="100"/>
      <c r="H423" s="100"/>
      <c r="I423" s="100"/>
      <c r="J423" s="100"/>
    </row>
  </sheetData>
  <autoFilter ref="A2:J247">
    <sortState ref="A3:P190">
      <sortCondition ref="A2:A190"/>
    </sortState>
  </autoFilter>
  <mergeCells count="1">
    <mergeCell ref="A1:J1"/>
  </mergeCells>
  <dataValidations count="1">
    <dataValidation type="list" allowBlank="1" showInputMessage="1" showErrorMessage="1" sqref="I3:I259">
      <formula1>DropVigencia</formula1>
    </dataValidation>
  </dataValidations>
  <hyperlinks>
    <hyperlink ref="J53" r:id="rId1"/>
    <hyperlink ref="J43" r:id="rId2"/>
    <hyperlink ref="J103" r:id="rId3"/>
    <hyperlink ref="J144" r:id="rId4"/>
    <hyperlink ref="J31" r:id="rId5"/>
    <hyperlink ref="J44" r:id="rId6"/>
    <hyperlink ref="J84" r:id="rId7"/>
    <hyperlink ref="J126" r:id="rId8"/>
    <hyperlink ref="J6" r:id="rId9"/>
    <hyperlink ref="J40" r:id="rId10"/>
    <hyperlink ref="J45" r:id="rId11"/>
    <hyperlink ref="J47" r:id="rId12"/>
    <hyperlink ref="J104" r:id="rId13"/>
    <hyperlink ref="J9" r:id="rId14"/>
    <hyperlink ref="J10" r:id="rId15"/>
    <hyperlink ref="J33" r:id="rId16"/>
    <hyperlink ref="J105" r:id="rId17"/>
    <hyperlink ref="J161" r:id="rId18"/>
    <hyperlink ref="J107" r:id="rId19"/>
    <hyperlink ref="J8" r:id="rId20" display="1998-01-CR"/>
    <hyperlink ref="J13" r:id="rId21"/>
    <hyperlink ref="J127" r:id="rId22"/>
    <hyperlink ref="J21" r:id="rId23"/>
    <hyperlink ref="J22" r:id="rId24"/>
    <hyperlink ref="J23" r:id="rId25"/>
    <hyperlink ref="J24" r:id="rId26"/>
    <hyperlink ref="J25" r:id="rId27"/>
    <hyperlink ref="J26" r:id="rId28"/>
    <hyperlink ref="J27" r:id="rId29"/>
    <hyperlink ref="J49" r:id="rId30"/>
    <hyperlink ref="J109" r:id="rId31"/>
    <hyperlink ref="J164" r:id="rId32"/>
    <hyperlink ref="J165" r:id="rId33"/>
    <hyperlink ref="J166" r:id="rId34"/>
    <hyperlink ref="J167" r:id="rId35"/>
    <hyperlink ref="J168" r:id="rId36"/>
    <hyperlink ref="J128" r:id="rId37"/>
    <hyperlink ref="J14" r:id="rId38"/>
    <hyperlink ref="J17" r:id="rId39"/>
    <hyperlink ref="J18" r:id="rId40"/>
    <hyperlink ref="J41" r:id="rId41"/>
    <hyperlink ref="J50" r:id="rId42"/>
    <hyperlink ref="J63" r:id="rId43"/>
    <hyperlink ref="J64" r:id="rId44"/>
    <hyperlink ref="J65" r:id="rId45"/>
    <hyperlink ref="J66" r:id="rId46"/>
    <hyperlink ref="J74" r:id="rId47"/>
    <hyperlink ref="J75" r:id="rId48"/>
    <hyperlink ref="J77" r:id="rId49" display="2010-05-ES"/>
    <hyperlink ref="J85" r:id="rId50" display="2011-03-ES"/>
    <hyperlink ref="J89" r:id="rId51" display="2011-07-ES"/>
    <hyperlink ref="J91" r:id="rId52" display="2011-09-ES"/>
    <hyperlink ref="J110" r:id="rId53"/>
    <hyperlink ref="J111" r:id="rId54"/>
    <hyperlink ref="J129" r:id="rId55"/>
    <hyperlink ref="J130" r:id="rId56"/>
    <hyperlink ref="J131" r:id="rId57"/>
    <hyperlink ref="J132" r:id="rId58"/>
    <hyperlink ref="J133" r:id="rId59"/>
    <hyperlink ref="J134" r:id="rId60"/>
    <hyperlink ref="J135" r:id="rId61"/>
    <hyperlink ref="J150" r:id="rId62"/>
    <hyperlink ref="J12" r:id="rId63"/>
    <hyperlink ref="J35" r:id="rId64"/>
    <hyperlink ref="J46" r:id="rId65"/>
    <hyperlink ref="J90" r:id="rId66" display="2011-08-US"/>
    <hyperlink ref="J136" r:id="rId67"/>
    <hyperlink ref="J137" r:id="rId68"/>
    <hyperlink ref="J143" r:id="rId69"/>
    <hyperlink ref="J152" r:id="rId70"/>
    <hyperlink ref="J163" r:id="rId71"/>
    <hyperlink ref="J67" r:id="rId72"/>
    <hyperlink ref="J70" r:id="rId73"/>
    <hyperlink ref="J157" r:id="rId74"/>
    <hyperlink ref="J112" r:id="rId75"/>
    <hyperlink ref="J113" r:id="rId76"/>
    <hyperlink ref="J138" r:id="rId77"/>
    <hyperlink ref="J139" r:id="rId78"/>
    <hyperlink ref="J140" r:id="rId79"/>
    <hyperlink ref="J11" r:id="rId80"/>
    <hyperlink ref="J15" r:id="rId81"/>
    <hyperlink ref="J28" r:id="rId82"/>
    <hyperlink ref="J38" r:id="rId83"/>
    <hyperlink ref="J51" r:id="rId84"/>
    <hyperlink ref="J99" r:id="rId85" display="2010-03-MX"/>
    <hyperlink ref="J86" r:id="rId86" display="2011-04-MX"/>
    <hyperlink ref="J114" r:id="rId87"/>
    <hyperlink ref="J141" r:id="rId88"/>
    <hyperlink ref="J142" r:id="rId89"/>
    <hyperlink ref="J145" r:id="rId90" display="2013-22-MX"/>
    <hyperlink ref="J153" r:id="rId91"/>
    <hyperlink ref="J159" r:id="rId92"/>
    <hyperlink ref="J162" r:id="rId93"/>
    <hyperlink ref="J16" r:id="rId94"/>
    <hyperlink ref="J56" r:id="rId95"/>
    <hyperlink ref="J57" r:id="rId96"/>
    <hyperlink ref="J80" r:id="rId97" display="2008-12-INT"/>
    <hyperlink ref="J69" r:id="rId98"/>
    <hyperlink ref="J71" r:id="rId99"/>
    <hyperlink ref="J92" r:id="rId100" display="2011-10-INT"/>
    <hyperlink ref="J93" r:id="rId101" display="2011-11-INT"/>
    <hyperlink ref="J94" r:id="rId102" display="2011-12-INT"/>
    <hyperlink ref="J121" r:id="rId103"/>
    <hyperlink ref="J122" r:id="rId104"/>
    <hyperlink ref="J146" r:id="rId105" display="2013-23-INT"/>
    <hyperlink ref="J156" r:id="rId106"/>
    <hyperlink ref="J169" r:id="rId107" display="2014-19-INT"/>
    <hyperlink ref="J59" r:id="rId108" display="2006-03-VAR"/>
    <hyperlink ref="J87" r:id="rId109" display="2011-05-VAR"/>
    <hyperlink ref="J39" r:id="rId110"/>
    <hyperlink ref="J155" r:id="rId111"/>
    <hyperlink ref="J76" r:id="rId112" display="2010-04-NI"/>
    <hyperlink ref="J115" r:id="rId113"/>
    <hyperlink ref="J116" r:id="rId114"/>
    <hyperlink ref="J158" r:id="rId115"/>
    <hyperlink ref="J68" r:id="rId116"/>
    <hyperlink ref="J3" r:id="rId117"/>
    <hyperlink ref="J117" r:id="rId118"/>
    <hyperlink ref="J95" r:id="rId119" display="2011-13-RED"/>
    <hyperlink ref="J4" r:id="rId120"/>
    <hyperlink ref="J58" r:id="rId121" display="2008-13-VAR (2005-03-VAR-2)"/>
    <hyperlink ref="J184" r:id="rId122" display="2015-02-US"/>
    <hyperlink ref="J160" r:id="rId123"/>
    <hyperlink ref="J170" r:id="rId124" display="2014-20-AR"/>
    <hyperlink ref="J148" r:id="rId125"/>
    <hyperlink ref="J118" r:id="rId126"/>
    <hyperlink ref="J119" r:id="rId127"/>
    <hyperlink ref="J120" r:id="rId128"/>
    <hyperlink ref="J108" r:id="rId129"/>
    <hyperlink ref="J32" r:id="rId130"/>
    <hyperlink ref="J37" r:id="rId131"/>
    <hyperlink ref="J151" r:id="rId132"/>
    <hyperlink ref="J106" r:id="rId133"/>
    <hyperlink ref="J30" r:id="rId134"/>
    <hyperlink ref="J172" r:id="rId135" display="2014-22-CU"/>
    <hyperlink ref="J171" r:id="rId136" display="2014-21-CU"/>
    <hyperlink ref="J173" r:id="rId137" display="2014-23-MX"/>
    <hyperlink ref="J174" r:id="rId138" display="2014-24-GT"/>
    <hyperlink ref="J5" r:id="rId139"/>
    <hyperlink ref="J7" r:id="rId140" display="1997-01-DE"/>
    <hyperlink ref="J19" r:id="rId141"/>
    <hyperlink ref="J29" r:id="rId142"/>
    <hyperlink ref="J147" r:id="rId143" display="2013-24-CH"/>
    <hyperlink ref="J185" r:id="rId144" display="2015-03-VAR"/>
    <hyperlink ref="J125" r:id="rId145"/>
    <hyperlink ref="J42" r:id="rId146" display="2006-04-CH"/>
    <hyperlink ref="J52" r:id="rId147"/>
    <hyperlink ref="J78" r:id="rId148" display="2010-06-INT"/>
    <hyperlink ref="J79" r:id="rId149" display="2010-07-ES"/>
    <hyperlink ref="J48" r:id="rId150"/>
    <hyperlink ref="J54" r:id="rId151"/>
    <hyperlink ref="J55" r:id="rId152"/>
    <hyperlink ref="J182" r:id="rId153"/>
    <hyperlink ref="J175" r:id="rId154" display="2014-24-GT"/>
    <hyperlink ref="J186" r:id="rId155" display="2015-04-JP"/>
    <hyperlink ref="J183" r:id="rId156"/>
    <hyperlink ref="J187" r:id="rId157" display="2015-06-VAR"/>
    <hyperlink ref="J149" r:id="rId158"/>
    <hyperlink ref="J176" r:id="rId159"/>
    <hyperlink ref="J88" r:id="rId160"/>
    <hyperlink ref="J188" r:id="rId161"/>
    <hyperlink ref="J189" r:id="rId162"/>
    <hyperlink ref="J190" r:id="rId163"/>
    <hyperlink ref="J191" r:id="rId164" display="2015-10-VAR"/>
    <hyperlink ref="J192" r:id="rId165"/>
    <hyperlink ref="J177" r:id="rId166"/>
    <hyperlink ref="J178" r:id="rId167"/>
    <hyperlink ref="J194" r:id="rId168"/>
    <hyperlink ref="J199" r:id="rId169"/>
    <hyperlink ref="J195" r:id="rId170"/>
    <hyperlink ref="J36" r:id="rId171"/>
    <hyperlink ref="J200" r:id="rId172"/>
    <hyperlink ref="J201" r:id="rId173"/>
    <hyperlink ref="J202" r:id="rId174"/>
    <hyperlink ref="J203" r:id="rId175"/>
    <hyperlink ref="J196" r:id="rId176"/>
    <hyperlink ref="J97" r:id="rId177"/>
    <hyperlink ref="J20" r:id="rId178"/>
    <hyperlink ref="J179" r:id="rId179"/>
    <hyperlink ref="J197" r:id="rId180"/>
    <hyperlink ref="J98" r:id="rId181" display="2011-14-RED"/>
    <hyperlink ref="J204" r:id="rId182"/>
    <hyperlink ref="J205" r:id="rId183"/>
    <hyperlink ref="J206" r:id="rId184"/>
    <hyperlink ref="J209" r:id="rId185"/>
    <hyperlink ref="J213" r:id="rId186"/>
    <hyperlink ref="J214" r:id="rId187"/>
    <hyperlink ref="J207" r:id="rId188"/>
    <hyperlink ref="J208" r:id="rId189"/>
    <hyperlink ref="J212" r:id="rId190"/>
    <hyperlink ref="J224" r:id="rId191"/>
    <hyperlink ref="J210" r:id="rId192"/>
    <hyperlink ref="J211" r:id="rId193"/>
    <hyperlink ref="J215" r:id="rId194"/>
    <hyperlink ref="J216" r:id="rId195"/>
    <hyperlink ref="J217" r:id="rId196"/>
    <hyperlink ref="J218" r:id="rId197"/>
    <hyperlink ref="J219" r:id="rId198"/>
    <hyperlink ref="J220" r:id="rId199"/>
    <hyperlink ref="J221" r:id="rId200"/>
    <hyperlink ref="J225" r:id="rId201"/>
    <hyperlink ref="J226" r:id="rId202"/>
    <hyperlink ref="J180" r:id="rId203"/>
    <hyperlink ref="J60" r:id="rId204"/>
    <hyperlink ref="J227" r:id="rId205"/>
    <hyperlink ref="J228" r:id="rId206"/>
    <hyperlink ref="J229" r:id="rId207"/>
    <hyperlink ref="J230" r:id="rId208"/>
    <hyperlink ref="J231" r:id="rId209"/>
    <hyperlink ref="J223" r:id="rId210"/>
    <hyperlink ref="J222" r:id="rId211"/>
    <hyperlink ref="J232" r:id="rId212"/>
    <hyperlink ref="J233" r:id="rId213"/>
    <hyperlink ref="J234" r:id="rId214"/>
    <hyperlink ref="J235" r:id="rId215"/>
    <hyperlink ref="J61" r:id="rId216"/>
    <hyperlink ref="J62" r:id="rId217"/>
    <hyperlink ref="J72" r:id="rId218"/>
    <hyperlink ref="J73" r:id="rId219"/>
    <hyperlink ref="J81" r:id="rId220"/>
    <hyperlink ref="J82" r:id="rId221"/>
    <hyperlink ref="J83" r:id="rId222"/>
    <hyperlink ref="J100" r:id="rId223"/>
    <hyperlink ref="J101" r:id="rId224"/>
    <hyperlink ref="J102" r:id="rId225"/>
    <hyperlink ref="J123" r:id="rId226"/>
    <hyperlink ref="J124" r:id="rId227"/>
    <hyperlink ref="J181" r:id="rId228"/>
    <hyperlink ref="J198" r:id="rId229"/>
    <hyperlink ref="J236" r:id="rId230"/>
    <hyperlink ref="J237" r:id="rId231"/>
    <hyperlink ref="J238" r:id="rId232"/>
    <hyperlink ref="J240" r:id="rId233"/>
    <hyperlink ref="J239" r:id="rId234"/>
    <hyperlink ref="J241" r:id="rId235"/>
    <hyperlink ref="J242" r:id="rId236"/>
    <hyperlink ref="J243" r:id="rId237"/>
    <hyperlink ref="J247" r:id="rId238"/>
    <hyperlink ref="J244" r:id="rId239"/>
    <hyperlink ref="J245" r:id="rId240"/>
    <hyperlink ref="J248" r:id="rId241"/>
    <hyperlink ref="J246" r:id="rId242"/>
    <hyperlink ref="J249" r:id="rId243"/>
    <hyperlink ref="J250" r:id="rId244"/>
    <hyperlink ref="J251" r:id="rId245"/>
    <hyperlink ref="J252" r:id="rId246"/>
    <hyperlink ref="J253" r:id="rId247"/>
    <hyperlink ref="J254" r:id="rId248"/>
    <hyperlink ref="J255" r:id="rId249"/>
    <hyperlink ref="J256" r:id="rId250"/>
    <hyperlink ref="J257" r:id="rId251"/>
    <hyperlink ref="J258" r:id="rId252"/>
    <hyperlink ref="J259" r:id="rId253"/>
    <hyperlink ref="J260" r:id="rId254"/>
    <hyperlink ref="J261" r:id="rId255"/>
    <hyperlink ref="J262" r:id="rId256" display="2018-18-INT"/>
    <hyperlink ref="J263" r:id="rId257"/>
    <hyperlink ref="J264" r:id="rId258"/>
    <hyperlink ref="J265" r:id="rId259"/>
    <hyperlink ref="J266" r:id="rId260"/>
    <hyperlink ref="J267" r:id="rId261"/>
    <hyperlink ref="J268" r:id="rId262"/>
    <hyperlink ref="J269" r:id="rId263"/>
    <hyperlink ref="J270" r:id="rId264"/>
    <hyperlink ref="J271" r:id="rId265"/>
    <hyperlink ref="J272" r:id="rId266"/>
    <hyperlink ref="J273" r:id="rId267"/>
    <hyperlink ref="J274" r:id="rId268"/>
    <hyperlink ref="J275" r:id="rId269"/>
    <hyperlink ref="J276" r:id="rId270"/>
    <hyperlink ref="J277" r:id="rId271"/>
    <hyperlink ref="J278" r:id="rId272"/>
    <hyperlink ref="J280" r:id="rId273"/>
    <hyperlink ref="J279" r:id="rId274"/>
    <hyperlink ref="J281" r:id="rId275"/>
    <hyperlink ref="J282" r:id="rId276"/>
    <hyperlink ref="J283" r:id="rId277"/>
    <hyperlink ref="J284" r:id="rId278"/>
    <hyperlink ref="J285" r:id="rId279"/>
    <hyperlink ref="J286" r:id="rId280"/>
  </hyperlinks>
  <pageMargins left="0.7" right="0.7" top="0.75" bottom="0.75" header="0.3" footer="0.3"/>
  <pageSetup orientation="portrait" verticalDpi="360" r:id="rId281"/>
  <legacyDrawing r:id="rId28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5"/>
  <sheetViews>
    <sheetView workbookViewId="0">
      <selection activeCell="I17" sqref="I17"/>
    </sheetView>
  </sheetViews>
  <sheetFormatPr baseColWidth="10" defaultColWidth="9.140625" defaultRowHeight="15" x14ac:dyDescent="0.25"/>
  <cols>
    <col min="1" max="1" width="41.7109375" customWidth="1"/>
    <col min="2" max="2" width="12.42578125" customWidth="1"/>
    <col min="3" max="3" width="16.85546875" customWidth="1"/>
    <col min="4" max="4" width="5.5703125" customWidth="1"/>
    <col min="5" max="5" width="20.28515625" customWidth="1"/>
    <col min="6" max="6" width="21.85546875" customWidth="1"/>
    <col min="7" max="7" width="12.7109375" customWidth="1"/>
    <col min="8" max="8" width="4.5703125" customWidth="1"/>
    <col min="9" max="9" width="38.28515625" customWidth="1"/>
    <col min="10" max="11" width="14.42578125" customWidth="1"/>
    <col min="12" max="12" width="25.5703125" customWidth="1"/>
    <col min="13" max="13" width="12.5703125" customWidth="1"/>
    <col min="14" max="14" width="31.7109375" customWidth="1"/>
    <col min="15" max="15" width="25.5703125" customWidth="1"/>
    <col min="16" max="16" width="21.140625" customWidth="1"/>
    <col min="17" max="17" width="18.85546875" bestFit="1" customWidth="1"/>
    <col min="18" max="18" width="24.28515625" customWidth="1"/>
    <col min="19" max="19" width="20" customWidth="1"/>
  </cols>
  <sheetData>
    <row r="1" spans="1:19" ht="36.75" customHeight="1" thickBot="1" x14ac:dyDescent="0.3">
      <c r="A1" s="152" t="s">
        <v>1109</v>
      </c>
      <c r="B1" s="152"/>
      <c r="C1" s="152"/>
      <c r="D1" s="152"/>
      <c r="E1" s="152"/>
      <c r="F1" s="152"/>
      <c r="G1" s="152"/>
      <c r="H1" s="152"/>
      <c r="I1" s="152"/>
      <c r="J1" s="152"/>
      <c r="K1" s="152"/>
      <c r="Q1" s="90"/>
      <c r="R1" s="90"/>
      <c r="S1" s="90"/>
    </row>
    <row r="2" spans="1:19" ht="29.25" customHeight="1" thickTop="1" x14ac:dyDescent="0.25">
      <c r="A2" s="154" t="s">
        <v>1111</v>
      </c>
      <c r="B2" s="155"/>
      <c r="C2" s="18"/>
      <c r="E2" s="148" t="s">
        <v>1116</v>
      </c>
      <c r="F2" s="147"/>
      <c r="G2" s="147"/>
      <c r="I2" s="148" t="s">
        <v>1120</v>
      </c>
      <c r="J2" s="147"/>
      <c r="K2" s="147"/>
      <c r="N2" s="147" t="s">
        <v>1130</v>
      </c>
      <c r="O2" s="147"/>
      <c r="P2" s="85"/>
      <c r="Q2" s="145" t="s">
        <v>1178</v>
      </c>
      <c r="R2" s="145"/>
      <c r="S2" s="146"/>
    </row>
    <row r="3" spans="1:19" ht="27.75" customHeight="1" thickBot="1" x14ac:dyDescent="0.3">
      <c r="A3" s="47" t="s">
        <v>1101</v>
      </c>
      <c r="B3" s="48">
        <f ca="1">COUNT(NUMC)</f>
        <v>284</v>
      </c>
      <c r="C3" s="18"/>
      <c r="E3" s="53" t="s">
        <v>678</v>
      </c>
      <c r="F3" s="53" t="s">
        <v>1117</v>
      </c>
      <c r="G3" s="53" t="s">
        <v>1110</v>
      </c>
      <c r="I3" s="65" t="s">
        <v>1129</v>
      </c>
      <c r="J3" s="66" t="s">
        <v>1100</v>
      </c>
      <c r="K3" s="66" t="s">
        <v>1110</v>
      </c>
      <c r="N3" s="65" t="s">
        <v>671</v>
      </c>
      <c r="O3" s="65" t="s">
        <v>1100</v>
      </c>
      <c r="P3" s="85"/>
      <c r="Q3" s="84" t="s">
        <v>1156</v>
      </c>
      <c r="R3" s="83" t="s">
        <v>1154</v>
      </c>
      <c r="S3" s="87" t="s">
        <v>1155</v>
      </c>
    </row>
    <row r="4" spans="1:19" ht="33" customHeight="1" thickTop="1" x14ac:dyDescent="0.25">
      <c r="A4" s="74"/>
      <c r="B4" s="75"/>
      <c r="C4" s="18"/>
      <c r="E4" s="47" t="s">
        <v>1131</v>
      </c>
      <c r="F4" s="55">
        <f ca="1">COUNTIF(TIPO, "Carta de Intenciones")</f>
        <v>34</v>
      </c>
      <c r="G4" s="56">
        <f ca="1">F4/$F$9</f>
        <v>0.11971830985915492</v>
      </c>
      <c r="I4" s="60" t="s">
        <v>1126</v>
      </c>
      <c r="J4" s="61">
        <f ca="1">O19</f>
        <v>1</v>
      </c>
      <c r="K4" s="62">
        <f t="shared" ref="K4:K12" ca="1" si="0">J4/$J$13</f>
        <v>3.5460992907801418E-3</v>
      </c>
      <c r="N4" s="76" t="s">
        <v>0</v>
      </c>
      <c r="O4" s="80">
        <f ca="1">COUNTIF(PAIS, "Alemania")</f>
        <v>4</v>
      </c>
      <c r="P4" s="85"/>
      <c r="Q4" s="150" t="s">
        <v>1157</v>
      </c>
      <c r="R4" s="82" t="s">
        <v>1</v>
      </c>
      <c r="S4" s="88" t="s">
        <v>663</v>
      </c>
    </row>
    <row r="5" spans="1:19" ht="32.25" customHeight="1" thickBot="1" x14ac:dyDescent="0.3">
      <c r="A5" s="39" t="s">
        <v>1097</v>
      </c>
      <c r="B5" s="37">
        <f ca="1">COUNTIF(VIGENCIA, "Vigente")</f>
        <v>165</v>
      </c>
      <c r="C5" s="18"/>
      <c r="E5" s="47" t="s">
        <v>1132</v>
      </c>
      <c r="F5" s="55">
        <f ca="1">COUNTIF(TIPO, "Memorándum de Entendimiento")</f>
        <v>26</v>
      </c>
      <c r="G5" s="56">
        <f ca="1">F5/$F$9</f>
        <v>9.154929577464789E-2</v>
      </c>
      <c r="I5" s="63" t="s">
        <v>1122</v>
      </c>
      <c r="J5" s="64">
        <f ca="1">O11+O14+O18+O24+O26+O20</f>
        <v>27</v>
      </c>
      <c r="K5" s="44">
        <f t="shared" ca="1" si="0"/>
        <v>9.5744680851063829E-2</v>
      </c>
      <c r="N5" s="39" t="s">
        <v>3</v>
      </c>
      <c r="O5" s="81">
        <f ca="1">COUNTIF(PAIS, "Argentina")</f>
        <v>5</v>
      </c>
      <c r="P5" s="85"/>
      <c r="Q5" s="151"/>
      <c r="R5" s="86" t="s">
        <v>13</v>
      </c>
      <c r="S5" s="89" t="s">
        <v>662</v>
      </c>
    </row>
    <row r="6" spans="1:19" ht="34.5" customHeight="1" thickTop="1" x14ac:dyDescent="0.25">
      <c r="A6" s="104" t="s">
        <v>1098</v>
      </c>
      <c r="B6" s="43">
        <f ca="1">COUNTIF(VIGENCIA, "No vigente")</f>
        <v>119</v>
      </c>
      <c r="C6" s="18"/>
      <c r="E6" s="47" t="s">
        <v>1133</v>
      </c>
      <c r="F6" s="55">
        <f ca="1">COUNTIF(TIPO, "Convenio Marco")</f>
        <v>142</v>
      </c>
      <c r="G6" s="56">
        <f ca="1">F6/$F$9</f>
        <v>0.5</v>
      </c>
      <c r="I6" s="63" t="s">
        <v>1121</v>
      </c>
      <c r="J6" s="64">
        <f ca="1">O7+O16+O23</f>
        <v>65</v>
      </c>
      <c r="K6" s="44">
        <f t="shared" ca="1" si="0"/>
        <v>0.23049645390070922</v>
      </c>
      <c r="N6" s="39" t="s">
        <v>6</v>
      </c>
      <c r="O6" s="81">
        <f ca="1">COUNTIF(PAIS, "Brasil")</f>
        <v>5</v>
      </c>
    </row>
    <row r="7" spans="1:19" ht="29.25" customHeight="1" x14ac:dyDescent="0.25">
      <c r="A7" s="105"/>
      <c r="B7" s="106"/>
      <c r="C7" s="18"/>
      <c r="E7" s="47" t="s">
        <v>1134</v>
      </c>
      <c r="F7" s="55">
        <f ca="1">COUNTIF(TIPO, "Convenio Específico")</f>
        <v>66</v>
      </c>
      <c r="G7" s="56">
        <f ca="1">F7/$F$9</f>
        <v>0.23239436619718309</v>
      </c>
      <c r="I7" s="63" t="s">
        <v>1123</v>
      </c>
      <c r="J7" s="64">
        <f ca="1">O5+O6+O8+O9+O27+O13</f>
        <v>23</v>
      </c>
      <c r="K7" s="44">
        <f t="shared" ca="1" si="0"/>
        <v>8.1560283687943269E-2</v>
      </c>
      <c r="N7" s="39" t="s">
        <v>10</v>
      </c>
      <c r="O7" s="37">
        <f ca="1">COUNTIF(PAIS, "Canadá")</f>
        <v>5</v>
      </c>
    </row>
    <row r="8" spans="1:19" ht="15.75" x14ac:dyDescent="0.25">
      <c r="A8" s="68"/>
      <c r="B8" s="69"/>
      <c r="C8" s="18"/>
      <c r="E8" s="58" t="s">
        <v>1135</v>
      </c>
      <c r="F8" s="55">
        <f ca="1">COUNTIFS(TIPO,"&lt;&gt;Carta de Intenciones", TIPO,"&lt;&gt;Memorándum de Entendimiento", TIPO,"&lt;&gt;Convenio Marco",TIPO,"&lt;&gt;Convenio Específico")-1</f>
        <v>16</v>
      </c>
      <c r="G8" s="57">
        <f ca="1">F8/$F$9</f>
        <v>5.6338028169014086E-2</v>
      </c>
      <c r="I8" s="63" t="s">
        <v>1127</v>
      </c>
      <c r="J8" s="64">
        <f ca="1">O10+O22+O33</f>
        <v>6</v>
      </c>
      <c r="K8" s="44">
        <f t="shared" ca="1" si="0"/>
        <v>2.1276595744680851E-2</v>
      </c>
      <c r="N8" s="39" t="s">
        <v>21</v>
      </c>
      <c r="O8" s="37">
        <f ca="1">COUNTIF(PAIS, "Chile")</f>
        <v>3</v>
      </c>
    </row>
    <row r="9" spans="1:19" ht="15.75" x14ac:dyDescent="0.25">
      <c r="A9" s="68"/>
      <c r="B9" s="69"/>
      <c r="C9" s="18"/>
      <c r="E9" s="42" t="s">
        <v>1108</v>
      </c>
      <c r="F9" s="45">
        <f ca="1">SUM(F4:F8)</f>
        <v>284</v>
      </c>
      <c r="G9" s="46">
        <f ca="1">SUM(G4:G8)</f>
        <v>1</v>
      </c>
      <c r="I9" s="63" t="s">
        <v>1124</v>
      </c>
      <c r="J9" s="64">
        <f ca="1">O12+O30</f>
        <v>19</v>
      </c>
      <c r="K9" s="44">
        <f t="shared" ca="1" si="0"/>
        <v>6.7375886524822695E-2</v>
      </c>
      <c r="N9" s="39" t="s">
        <v>26</v>
      </c>
      <c r="O9" s="37">
        <f ca="1">COUNTIF(PAIS, "Colombia")</f>
        <v>8</v>
      </c>
    </row>
    <row r="10" spans="1:19" ht="15.75" x14ac:dyDescent="0.25">
      <c r="C10" s="18"/>
      <c r="I10" s="63" t="s">
        <v>1125</v>
      </c>
      <c r="J10" s="64">
        <f ca="1">O4+O15+O17+O21+O32+O28+O29+O31</f>
        <v>73</v>
      </c>
      <c r="K10" s="44">
        <f t="shared" ca="1" si="0"/>
        <v>0.25886524822695034</v>
      </c>
      <c r="N10" s="39" t="s">
        <v>34</v>
      </c>
      <c r="O10" s="37">
        <f ca="1">COUNTIF(PAIS, "Corea del Sur")</f>
        <v>3</v>
      </c>
    </row>
    <row r="11" spans="1:19" ht="36" customHeight="1" thickBot="1" x14ac:dyDescent="0.3">
      <c r="A11" s="148" t="s">
        <v>1102</v>
      </c>
      <c r="B11" s="147"/>
      <c r="C11" s="147"/>
      <c r="E11" s="153" t="s">
        <v>1099</v>
      </c>
      <c r="F11" s="153"/>
      <c r="I11" s="77" t="s">
        <v>1118</v>
      </c>
      <c r="J11" s="78">
        <f ca="1">O25</f>
        <v>44</v>
      </c>
      <c r="K11" s="79">
        <f t="shared" ca="1" si="0"/>
        <v>0.15602836879432624</v>
      </c>
      <c r="N11" s="39" t="s">
        <v>37</v>
      </c>
      <c r="O11" s="37">
        <f ca="1">COUNTIF(PAIS, "Costa Rica")</f>
        <v>7</v>
      </c>
    </row>
    <row r="12" spans="1:19" ht="15.75" x14ac:dyDescent="0.25">
      <c r="A12" s="36" t="s">
        <v>671</v>
      </c>
      <c r="B12" s="36" t="s">
        <v>1100</v>
      </c>
      <c r="C12" s="36" t="s">
        <v>1110</v>
      </c>
      <c r="E12" s="36" t="s">
        <v>675</v>
      </c>
      <c r="F12" s="36" t="s">
        <v>1100</v>
      </c>
      <c r="I12" s="63" t="s">
        <v>1248</v>
      </c>
      <c r="J12" s="64">
        <f ca="1">O34+O35</f>
        <v>24</v>
      </c>
      <c r="K12" s="44">
        <f t="shared" ca="1" si="0"/>
        <v>8.5106382978723402E-2</v>
      </c>
      <c r="N12" s="39" t="s">
        <v>42</v>
      </c>
      <c r="O12" s="37">
        <f ca="1">COUNTIF(PAIS, "Cuba")</f>
        <v>18</v>
      </c>
    </row>
    <row r="13" spans="1:19" ht="15.75" customHeight="1" x14ac:dyDescent="0.25">
      <c r="A13" s="39" t="s">
        <v>0</v>
      </c>
      <c r="B13" s="37">
        <f ca="1">COUNTIF(PAIS, "Alemania")</f>
        <v>4</v>
      </c>
      <c r="C13" s="38">
        <f ca="1">TABLAPAIS[[#This Row],[CONVENIOS]]/TABLAPAIS[[#Totals],[CONVENIOS]]</f>
        <v>1.4184397163120567E-2</v>
      </c>
      <c r="E13" s="54" t="s">
        <v>682</v>
      </c>
      <c r="F13" s="43">
        <f ca="1">COUNTIF(AÑO, "N/D")</f>
        <v>2</v>
      </c>
      <c r="I13" s="42" t="s">
        <v>1128</v>
      </c>
      <c r="J13" s="112">
        <f ca="1">SUM(J4:J12)</f>
        <v>282</v>
      </c>
      <c r="K13" s="46">
        <f ca="1">SUBTOTAL(109,TABLAREGION[PORCENTAJE])</f>
        <v>0.99999999999999989</v>
      </c>
      <c r="L13" s="149"/>
      <c r="M13" s="149"/>
      <c r="N13" s="39" t="s">
        <v>1324</v>
      </c>
      <c r="O13" s="37">
        <f ca="1">COUNTIF(PAIS, "Ecuador")</f>
        <v>1</v>
      </c>
      <c r="P13" s="73"/>
    </row>
    <row r="14" spans="1:19" ht="15.75" x14ac:dyDescent="0.25">
      <c r="A14" s="39" t="s">
        <v>3</v>
      </c>
      <c r="B14" s="37">
        <f ca="1">COUNTIF(PAIS, "Argentina")</f>
        <v>5</v>
      </c>
      <c r="C14" s="38">
        <f ca="1">TABLAPAIS[[#This Row],[CONVENIOS]]/TABLAPAIS[[#Totals],[CONVENIOS]]</f>
        <v>1.7730496453900711E-2</v>
      </c>
      <c r="E14" s="40">
        <v>1983</v>
      </c>
      <c r="F14" s="37">
        <f ca="1">COUNTIF(AÑO, "1983")</f>
        <v>1</v>
      </c>
      <c r="I14" s="73"/>
      <c r="J14" s="73"/>
      <c r="K14" s="73"/>
      <c r="L14" s="67"/>
      <c r="M14" s="67"/>
      <c r="N14" s="39" t="s">
        <v>52</v>
      </c>
      <c r="O14" s="37">
        <f ca="1">COUNTIF(PAIS, "El Salvador")</f>
        <v>3</v>
      </c>
      <c r="P14" s="67"/>
    </row>
    <row r="15" spans="1:19" ht="15.75" x14ac:dyDescent="0.25">
      <c r="A15" s="39" t="s">
        <v>6</v>
      </c>
      <c r="B15" s="37">
        <f ca="1">COUNTIF(PAIS, "Brasil")</f>
        <v>5</v>
      </c>
      <c r="C15" s="38">
        <f ca="1">TABLAPAIS[[#This Row],[CONVENIOS]]/TABLAPAIS[[#Totals],[CONVENIOS]]</f>
        <v>1.7730496453900711E-2</v>
      </c>
      <c r="E15" s="40">
        <v>1994</v>
      </c>
      <c r="F15" s="37">
        <f ca="1">COUNTIF(AÑO, "1994")</f>
        <v>1</v>
      </c>
      <c r="I15" s="67"/>
      <c r="J15" s="67"/>
      <c r="K15" s="67"/>
      <c r="L15" s="68"/>
      <c r="M15" s="69"/>
      <c r="N15" s="39" t="s">
        <v>54</v>
      </c>
      <c r="O15" s="37">
        <f ca="1">COUNTIF(PAIS, "España")</f>
        <v>47</v>
      </c>
      <c r="P15" s="69"/>
    </row>
    <row r="16" spans="1:19" ht="15.75" x14ac:dyDescent="0.25">
      <c r="A16" s="39" t="s">
        <v>10</v>
      </c>
      <c r="B16" s="37">
        <f ca="1">COUNTIF(PAIS, "Canadá")</f>
        <v>5</v>
      </c>
      <c r="C16" s="38">
        <f ca="1">TABLAPAIS[[#This Row],[CONVENIOS]]/TABLAPAIS[[#Totals],[CONVENIOS]]</f>
        <v>1.7730496453900711E-2</v>
      </c>
      <c r="E16" s="40">
        <v>1995</v>
      </c>
      <c r="F16" s="37">
        <f ca="1">COUNTIF(AÑO, "1995")</f>
        <v>0</v>
      </c>
      <c r="I16" s="70"/>
      <c r="J16" s="69"/>
      <c r="K16" s="107"/>
      <c r="L16" s="68"/>
      <c r="M16" s="69"/>
      <c r="N16" s="39" t="s">
        <v>81</v>
      </c>
      <c r="O16" s="37">
        <f ca="1">COUNTIF(PAIS, "Estados Unidos")</f>
        <v>25</v>
      </c>
      <c r="P16" s="69"/>
    </row>
    <row r="17" spans="1:16" ht="15.75" x14ac:dyDescent="0.25">
      <c r="A17" s="39" t="s">
        <v>21</v>
      </c>
      <c r="B17" s="37">
        <f ca="1">COUNTIF(PAIS, "Chile")</f>
        <v>3</v>
      </c>
      <c r="C17" s="38">
        <f ca="1">TABLAPAIS[[#This Row],[CONVENIOS]]/TABLAPAIS[[#Totals],[CONVENIOS]]</f>
        <v>1.0638297872340425E-2</v>
      </c>
      <c r="E17" s="40">
        <v>1996</v>
      </c>
      <c r="F17" s="37">
        <f ca="1">COUNTIF(AÑO, "1996")</f>
        <v>0</v>
      </c>
      <c r="I17" s="68"/>
      <c r="J17" s="69"/>
      <c r="K17" s="107"/>
      <c r="L17" s="68"/>
      <c r="M17" s="69"/>
      <c r="N17" s="39" t="s">
        <v>1103</v>
      </c>
      <c r="O17" s="37">
        <f ca="1">COUNTIF(PAIS, "Francia")</f>
        <v>9</v>
      </c>
      <c r="P17" s="69"/>
    </row>
    <row r="18" spans="1:16" ht="19.5" customHeight="1" x14ac:dyDescent="0.25">
      <c r="A18" s="39" t="s">
        <v>26</v>
      </c>
      <c r="B18" s="37">
        <f ca="1">COUNTIF(PAIS, "Colombia")</f>
        <v>8</v>
      </c>
      <c r="C18" s="38">
        <f ca="1">TABLAPAIS[[#This Row],[CONVENIOS]]/TABLAPAIS[[#Totals],[CONVENIOS]]</f>
        <v>2.8368794326241134E-2</v>
      </c>
      <c r="E18" s="40">
        <v>1997</v>
      </c>
      <c r="F18" s="37">
        <f ca="1">COUNTIF(AÑO, "1997")</f>
        <v>1</v>
      </c>
      <c r="I18" s="68"/>
      <c r="J18" s="69"/>
      <c r="K18" s="107"/>
      <c r="L18" s="68"/>
      <c r="M18" s="69"/>
      <c r="N18" s="39" t="s">
        <v>978</v>
      </c>
      <c r="O18" s="37">
        <f ca="1">COUNTIF(PAIS, "Guatemala")</f>
        <v>2</v>
      </c>
      <c r="P18" s="69"/>
    </row>
    <row r="19" spans="1:16" ht="15.75" x14ac:dyDescent="0.25">
      <c r="A19" s="39" t="s">
        <v>34</v>
      </c>
      <c r="B19" s="37">
        <f ca="1">COUNTIF(PAIS, "Corea del Sur")</f>
        <v>3</v>
      </c>
      <c r="C19" s="38">
        <f ca="1">TABLAPAIS[[#This Row],[CONVENIOS]]/TABLAPAIS[[#Totals],[CONVENIOS]]</f>
        <v>1.0638297872340425E-2</v>
      </c>
      <c r="E19" s="40">
        <v>1998</v>
      </c>
      <c r="F19" s="37">
        <f ca="1">COUNTIF(AÑO, "1998")</f>
        <v>1</v>
      </c>
      <c r="I19" s="68"/>
      <c r="J19" s="69"/>
      <c r="K19" s="107"/>
      <c r="L19" s="68"/>
      <c r="M19" s="69"/>
      <c r="N19" s="39" t="s">
        <v>1104</v>
      </c>
      <c r="O19" s="37">
        <f ca="1">COUNTIF(PAIS, "Guinea Ecuatorial")</f>
        <v>1</v>
      </c>
      <c r="P19" s="69"/>
    </row>
    <row r="20" spans="1:16" ht="15.75" x14ac:dyDescent="0.25">
      <c r="A20" s="39" t="s">
        <v>37</v>
      </c>
      <c r="B20" s="37">
        <f ca="1">COUNTIF(PAIS, "Costa Rica")</f>
        <v>7</v>
      </c>
      <c r="C20" s="38">
        <f ca="1">TABLAPAIS[[#This Row],[CONVENIOS]]/TABLAPAIS[[#Totals],[CONVENIOS]]</f>
        <v>2.4822695035460994E-2</v>
      </c>
      <c r="E20" s="40">
        <v>1999</v>
      </c>
      <c r="F20" s="37">
        <f ca="1">COUNTIF(AÑO, "1999")</f>
        <v>4</v>
      </c>
      <c r="I20" s="68"/>
      <c r="J20" s="69"/>
      <c r="K20" s="107"/>
      <c r="L20" s="68"/>
      <c r="M20" s="69"/>
      <c r="N20" s="39" t="s">
        <v>1226</v>
      </c>
      <c r="O20" s="37">
        <f ca="1">COUNTIF(PAIS, "Honduras")</f>
        <v>1</v>
      </c>
      <c r="P20" s="69"/>
    </row>
    <row r="21" spans="1:16" ht="22.5" customHeight="1" x14ac:dyDescent="0.25">
      <c r="A21" s="39" t="s">
        <v>42</v>
      </c>
      <c r="B21" s="37">
        <f ca="1">COUNTIF(PAIS, "Cuba")</f>
        <v>18</v>
      </c>
      <c r="C21" s="38">
        <f ca="1">TABLAPAIS[[#This Row],[CONVENIOS]]/TABLAPAIS[[#Totals],[CONVENIOS]]</f>
        <v>6.3829787234042548E-2</v>
      </c>
      <c r="E21" s="40">
        <v>2000</v>
      </c>
      <c r="F21" s="37">
        <f ca="1">COUNTIF(AÑO, "2000")</f>
        <v>4</v>
      </c>
      <c r="I21" s="70"/>
      <c r="J21" s="69"/>
      <c r="K21" s="107"/>
      <c r="L21" s="68"/>
      <c r="M21" s="69"/>
      <c r="N21" s="39" t="s">
        <v>93</v>
      </c>
      <c r="O21" s="37">
        <f ca="1">COUNTIF(PAIS, "Italia")</f>
        <v>4</v>
      </c>
      <c r="P21" s="69"/>
    </row>
    <row r="22" spans="1:16" ht="18.75" customHeight="1" x14ac:dyDescent="0.25">
      <c r="A22" s="39" t="s">
        <v>1324</v>
      </c>
      <c r="B22" s="37">
        <f ca="1">COUNTIF(PAIS, "Ecuador")</f>
        <v>1</v>
      </c>
      <c r="C22" s="38">
        <f ca="1">TABLAPAIS[[#This Row],[CONVENIOS]]/TABLAPAIS[[#Totals],[CONVENIOS]]</f>
        <v>3.5460992907801418E-3</v>
      </c>
      <c r="E22" s="40">
        <v>2001</v>
      </c>
      <c r="F22" s="37">
        <f ca="1">COUNTIF(AÑO, "2001")</f>
        <v>4</v>
      </c>
      <c r="I22" s="68"/>
      <c r="J22" s="69"/>
      <c r="K22" s="107"/>
      <c r="L22" s="70"/>
      <c r="M22" s="69"/>
      <c r="N22" s="39" t="s">
        <v>1022</v>
      </c>
      <c r="O22" s="37">
        <f ca="1">COUNTIF(PAIS, "Japón")</f>
        <v>2</v>
      </c>
      <c r="P22" s="69"/>
    </row>
    <row r="23" spans="1:16" ht="15.75" x14ac:dyDescent="0.25">
      <c r="A23" s="39" t="s">
        <v>52</v>
      </c>
      <c r="B23" s="37">
        <f ca="1">COUNTIF(PAIS, "El Salvador")</f>
        <v>3</v>
      </c>
      <c r="C23" s="38">
        <f ca="1">TABLAPAIS[[#This Row],[CONVENIOS]]/TABLAPAIS[[#Totals],[CONVENIOS]]</f>
        <v>1.0638297872340425E-2</v>
      </c>
      <c r="E23" s="40">
        <v>2002</v>
      </c>
      <c r="F23" s="37">
        <f ca="1">COUNTIF(AÑO, "2002")</f>
        <v>8</v>
      </c>
      <c r="I23" s="68"/>
      <c r="J23" s="69"/>
      <c r="K23" s="107"/>
      <c r="L23" s="71"/>
      <c r="M23" s="72"/>
      <c r="N23" s="39" t="s">
        <v>673</v>
      </c>
      <c r="O23" s="37">
        <f ca="1">COUNTIF(PAIS, "México")</f>
        <v>35</v>
      </c>
      <c r="P23" s="69"/>
    </row>
    <row r="24" spans="1:16" ht="15.75" x14ac:dyDescent="0.25">
      <c r="A24" s="39" t="s">
        <v>54</v>
      </c>
      <c r="B24" s="37">
        <f ca="1">COUNTIF(PAIS, "España")</f>
        <v>47</v>
      </c>
      <c r="C24" s="38">
        <f ca="1">TABLAPAIS[[#This Row],[CONVENIOS]]/TABLAPAIS[[#Totals],[CONVENIOS]]</f>
        <v>0.16666666666666666</v>
      </c>
      <c r="E24" s="40">
        <v>2003</v>
      </c>
      <c r="F24" s="37">
        <f ca="1">COUNTIF(AÑO, "2003")</f>
        <v>2</v>
      </c>
      <c r="I24" s="68"/>
      <c r="J24" s="69"/>
      <c r="K24" s="107"/>
      <c r="N24" s="39" t="s">
        <v>112</v>
      </c>
      <c r="O24" s="37">
        <f ca="1">COUNTIF(PAIS, "Nicaragua")</f>
        <v>7</v>
      </c>
      <c r="P24" s="69"/>
    </row>
    <row r="25" spans="1:16" ht="15.75" x14ac:dyDescent="0.25">
      <c r="A25" s="39" t="s">
        <v>81</v>
      </c>
      <c r="B25" s="37">
        <f ca="1">COUNTIF(PAIS, "Estados Unidos")</f>
        <v>25</v>
      </c>
      <c r="C25" s="38">
        <f ca="1">TABLAPAIS[[#This Row],[CONVENIOS]]/TABLAPAIS[[#Totals],[CONVENIOS]]</f>
        <v>8.8652482269503549E-2</v>
      </c>
      <c r="E25" s="40">
        <v>2004</v>
      </c>
      <c r="F25" s="37">
        <f ca="1">COUNTIF(AÑO, "2004")</f>
        <v>6</v>
      </c>
      <c r="I25" s="71"/>
      <c r="J25" s="108"/>
      <c r="K25" s="109"/>
      <c r="N25" s="39" t="s">
        <v>1118</v>
      </c>
      <c r="O25" s="37">
        <f ca="1">COUNTIF(PAIS, "Organización Internacional")</f>
        <v>44</v>
      </c>
      <c r="P25" s="69"/>
    </row>
    <row r="26" spans="1:16" ht="15.75" x14ac:dyDescent="0.25">
      <c r="A26" s="39" t="s">
        <v>1103</v>
      </c>
      <c r="B26" s="37">
        <f ca="1">COUNTIF(PAIS, "Francia")</f>
        <v>9</v>
      </c>
      <c r="C26" s="38">
        <f ca="1">TABLAPAIS[[#This Row],[CONVENIOS]]/TABLAPAIS[[#Totals],[CONVENIOS]]</f>
        <v>3.1914893617021274E-2</v>
      </c>
      <c r="E26" s="40">
        <v>2005</v>
      </c>
      <c r="F26" s="37">
        <f ca="1">COUNTIF(AÑO, "2005")</f>
        <v>3</v>
      </c>
      <c r="N26" s="39" t="s">
        <v>116</v>
      </c>
      <c r="O26" s="37">
        <f ca="1">COUNTIF(PAIS, "Panamá")</f>
        <v>7</v>
      </c>
      <c r="P26" s="69"/>
    </row>
    <row r="27" spans="1:16" ht="15.75" x14ac:dyDescent="0.25">
      <c r="A27" s="39" t="s">
        <v>978</v>
      </c>
      <c r="B27" s="37">
        <f ca="1">COUNTIF(PAIS, "Guatemala")</f>
        <v>2</v>
      </c>
      <c r="C27" s="38">
        <f ca="1">TABLAPAIS[[#This Row],[CONVENIOS]]/TABLAPAIS[[#Totals],[CONVENIOS]]</f>
        <v>7.0921985815602835E-3</v>
      </c>
      <c r="E27" s="40">
        <v>2006</v>
      </c>
      <c r="F27" s="37">
        <f ca="1">COUNTIF(AÑO, "2006")</f>
        <v>3</v>
      </c>
      <c r="N27" s="39" t="s">
        <v>1025</v>
      </c>
      <c r="O27" s="37">
        <f ca="1">COUNTIF(PAIS, "Perú")</f>
        <v>1</v>
      </c>
      <c r="P27" s="69"/>
    </row>
    <row r="28" spans="1:16" ht="15.75" x14ac:dyDescent="0.25">
      <c r="A28" s="39" t="s">
        <v>1104</v>
      </c>
      <c r="B28" s="37">
        <f ca="1">COUNTIF(PAIS, "Guinea Ecuatorial")</f>
        <v>1</v>
      </c>
      <c r="C28" s="38">
        <f ca="1">TABLAPAIS[[#This Row],[CONVENIOS]]/TABLAPAIS[[#Totals],[CONVENIOS]]</f>
        <v>3.5460992907801418E-3</v>
      </c>
      <c r="E28" s="40">
        <v>2007</v>
      </c>
      <c r="F28" s="37">
        <f ca="1">COUNTIF(AÑO, "2007")</f>
        <v>4</v>
      </c>
      <c r="N28" s="39" t="s">
        <v>1151</v>
      </c>
      <c r="O28" s="37">
        <f ca="1">COUNTIF(PAIS, "Polonia")</f>
        <v>1</v>
      </c>
      <c r="P28" s="69"/>
    </row>
    <row r="29" spans="1:16" ht="15.75" x14ac:dyDescent="0.25">
      <c r="A29" s="39" t="s">
        <v>1226</v>
      </c>
      <c r="B29" s="37">
        <f ca="1">COUNTIF(PAIS, "Honduras")</f>
        <v>1</v>
      </c>
      <c r="C29" s="38">
        <f ca="1">TABLAPAIS[[#This Row],[CONVENIOS]]/TABLAPAIS[[#Totals],[CONVENIOS]]</f>
        <v>3.5460992907801418E-3</v>
      </c>
      <c r="E29" s="40">
        <v>2008</v>
      </c>
      <c r="F29" s="37">
        <f ca="1">COUNTIF(AÑO, "2008")</f>
        <v>16</v>
      </c>
      <c r="N29" s="39" t="s">
        <v>1234</v>
      </c>
      <c r="O29" s="37">
        <f ca="1">COUNTIF(PAIS, "Reino Unido")</f>
        <v>1</v>
      </c>
      <c r="P29" s="69"/>
    </row>
    <row r="30" spans="1:16" ht="15.75" x14ac:dyDescent="0.25">
      <c r="A30" s="39" t="s">
        <v>93</v>
      </c>
      <c r="B30" s="37">
        <f ca="1">COUNTIF(PAIS, "Italia")</f>
        <v>4</v>
      </c>
      <c r="C30" s="38">
        <f ca="1">TABLAPAIS[[#This Row],[CONVENIOS]]/TABLAPAIS[[#Totals],[CONVENIOS]]</f>
        <v>1.4184397163120567E-2</v>
      </c>
      <c r="E30" s="40">
        <v>2009</v>
      </c>
      <c r="F30" s="37">
        <f ca="1">COUNTIF(AÑO, "2009")</f>
        <v>11</v>
      </c>
      <c r="N30" s="39" t="s">
        <v>680</v>
      </c>
      <c r="O30" s="37">
        <f ca="1">COUNTIF(PAIS, "República Dominicana")</f>
        <v>1</v>
      </c>
      <c r="P30" s="69"/>
    </row>
    <row r="31" spans="1:16" ht="15.75" x14ac:dyDescent="0.25">
      <c r="A31" s="39" t="s">
        <v>1022</v>
      </c>
      <c r="B31" s="37">
        <f ca="1">COUNTIF(PAIS, "Japón")</f>
        <v>2</v>
      </c>
      <c r="C31" s="38">
        <f ca="1">TABLAPAIS[[#This Row],[CONVENIOS]]/TABLAPAIS[[#Totals],[CONVENIOS]]</f>
        <v>7.0921985815602835E-3</v>
      </c>
      <c r="E31" s="40">
        <v>2010</v>
      </c>
      <c r="F31" s="37">
        <f ca="1">COUNTIF(AÑO, "2010")</f>
        <v>10</v>
      </c>
      <c r="N31" s="39" t="s">
        <v>1239</v>
      </c>
      <c r="O31" s="37">
        <f ca="1">COUNTIF(PAIS, "Suecia")</f>
        <v>3</v>
      </c>
      <c r="P31" s="69"/>
    </row>
    <row r="32" spans="1:16" ht="15.75" x14ac:dyDescent="0.25">
      <c r="A32" s="39" t="s">
        <v>673</v>
      </c>
      <c r="B32" s="37">
        <f ca="1">COUNTIF(PAIS, "México")</f>
        <v>35</v>
      </c>
      <c r="C32" s="38">
        <f ca="1">TABLAPAIS[[#This Row],[CONVENIOS]]/TABLAPAIS[[#Totals],[CONVENIOS]]</f>
        <v>0.12411347517730496</v>
      </c>
      <c r="E32" s="40">
        <v>2011</v>
      </c>
      <c r="F32" s="37">
        <f ca="1">COUNTIF(AÑO, "2011")</f>
        <v>19</v>
      </c>
      <c r="N32" s="39" t="s">
        <v>681</v>
      </c>
      <c r="O32" s="37">
        <f ca="1">COUNTIF(PAIS, "Suiza")</f>
        <v>4</v>
      </c>
      <c r="P32" s="69"/>
    </row>
    <row r="33" spans="1:16" ht="15.75" x14ac:dyDescent="0.25">
      <c r="A33" s="39" t="s">
        <v>112</v>
      </c>
      <c r="B33" s="37">
        <f ca="1">COUNTIF(PAIS, "Nicaragua")</f>
        <v>7</v>
      </c>
      <c r="C33" s="38">
        <f ca="1">TABLAPAIS[[#This Row],[CONVENIOS]]/TABLAPAIS[[#Totals],[CONVENIOS]]</f>
        <v>2.4822695035460994E-2</v>
      </c>
      <c r="E33" s="40">
        <v>2012</v>
      </c>
      <c r="F33" s="37">
        <f ca="1">COUNTIF(AÑO, "2012")</f>
        <v>22</v>
      </c>
      <c r="N33" s="39" t="s">
        <v>1105</v>
      </c>
      <c r="O33" s="37">
        <f ca="1">COUNTIF(PAIS, "Taiwán")</f>
        <v>1</v>
      </c>
      <c r="P33" s="69"/>
    </row>
    <row r="34" spans="1:16" ht="15.75" x14ac:dyDescent="0.25">
      <c r="A34" s="39" t="s">
        <v>1118</v>
      </c>
      <c r="B34" s="37">
        <f ca="1">COUNTIF(PAIS, "Organización Internacional")</f>
        <v>44</v>
      </c>
      <c r="C34" s="38">
        <f ca="1">TABLAPAIS[[#This Row],[CONVENIOS]]/TABLAPAIS[[#Totals],[CONVENIOS]]</f>
        <v>0.15602836879432624</v>
      </c>
      <c r="E34" s="40">
        <v>2013</v>
      </c>
      <c r="F34" s="37">
        <f ca="1">COUNTIF(AÑO, "2013")</f>
        <v>25</v>
      </c>
      <c r="N34" s="39" t="s">
        <v>1107</v>
      </c>
      <c r="O34" s="37">
        <f ca="1">COUNTIF(PAIS, "Varios (Consorcio)")</f>
        <v>5</v>
      </c>
      <c r="P34" s="69"/>
    </row>
    <row r="35" spans="1:16" ht="15.75" x14ac:dyDescent="0.25">
      <c r="A35" s="39" t="s">
        <v>116</v>
      </c>
      <c r="B35" s="37">
        <f ca="1">COUNTIF(PAIS, "Panamá")</f>
        <v>7</v>
      </c>
      <c r="C35" s="38">
        <f ca="1">TABLAPAIS[[#This Row],[CONVENIOS]]/TABLAPAIS[[#Totals],[CONVENIOS]]</f>
        <v>2.4822695035460994E-2</v>
      </c>
      <c r="E35" s="40">
        <v>2014</v>
      </c>
      <c r="F35" s="37">
        <f ca="1">COUNTIF(AÑO, "2014")</f>
        <v>32</v>
      </c>
      <c r="N35" s="39" t="s">
        <v>1106</v>
      </c>
      <c r="O35" s="43">
        <f ca="1">COUNTIF(PAIS, "Varios (Multipartito)")</f>
        <v>19</v>
      </c>
      <c r="P35" s="69"/>
    </row>
    <row r="36" spans="1:16" ht="15.75" x14ac:dyDescent="0.25">
      <c r="A36" s="39" t="s">
        <v>1025</v>
      </c>
      <c r="B36" s="37">
        <f ca="1">COUNTIF(PAIS, "Perú")</f>
        <v>1</v>
      </c>
      <c r="C36" s="38">
        <f ca="1">TABLAPAIS[[#This Row],[CONVENIOS]]/TABLAPAIS[[#Totals],[CONVENIOS]]</f>
        <v>3.5460992907801418E-3</v>
      </c>
      <c r="E36" s="40">
        <v>2015</v>
      </c>
      <c r="F36" s="37">
        <f ca="1">COUNTIF(AÑO, "2015")</f>
        <v>17</v>
      </c>
      <c r="N36" s="42" t="s">
        <v>1108</v>
      </c>
      <c r="O36" s="45">
        <f ca="1">SUM(O4:O35)</f>
        <v>282</v>
      </c>
      <c r="P36" s="69"/>
    </row>
    <row r="37" spans="1:16" ht="15.75" x14ac:dyDescent="0.25">
      <c r="A37" s="39" t="s">
        <v>1151</v>
      </c>
      <c r="B37" s="37">
        <f ca="1">COUNTIF(PAIS, "Polonia")</f>
        <v>1</v>
      </c>
      <c r="C37" s="38">
        <f ca="1">TABLAPAIS[[#This Row],[CONVENIOS]]/TABLAPAIS[[#Totals],[CONVENIOS]]</f>
        <v>3.5460992907801418E-3</v>
      </c>
      <c r="E37" s="40">
        <v>2016</v>
      </c>
      <c r="F37" s="37">
        <f ca="1">COUNTIF(AÑO, "2016")</f>
        <v>25</v>
      </c>
      <c r="O37" s="68"/>
      <c r="P37" s="69"/>
    </row>
    <row r="38" spans="1:16" ht="15.75" x14ac:dyDescent="0.25">
      <c r="A38" s="39" t="s">
        <v>1234</v>
      </c>
      <c r="B38" s="37">
        <f ca="1">COUNTIF(PAIS, "Reino unido")</f>
        <v>1</v>
      </c>
      <c r="C38" s="38">
        <f ca="1">TABLAPAIS[[#This Row],[CONVENIOS]]/TABLAPAIS[[#Totals],[CONVENIOS]]</f>
        <v>3.5460992907801418E-3</v>
      </c>
      <c r="E38" s="54" t="s">
        <v>1208</v>
      </c>
      <c r="F38" s="37">
        <f ca="1">COUNTIF(AÑO, "2017")</f>
        <v>23</v>
      </c>
      <c r="O38" s="68"/>
      <c r="P38" s="69"/>
    </row>
    <row r="39" spans="1:16" ht="15.75" x14ac:dyDescent="0.25">
      <c r="A39" s="39" t="s">
        <v>680</v>
      </c>
      <c r="B39" s="37">
        <f ca="1">COUNTIF(PAIS, "República Dominicana")</f>
        <v>1</v>
      </c>
      <c r="C39" s="38">
        <f ca="1">TABLAPAIS[[#This Row],[CONVENIOS]]/TABLAPAIS[[#Totals],[CONVENIOS]]</f>
        <v>3.5460992907801418E-3</v>
      </c>
      <c r="E39" s="54" t="s">
        <v>1329</v>
      </c>
      <c r="F39" s="37">
        <f ca="1">COUNTIF(AÑO, "2018")</f>
        <v>17</v>
      </c>
      <c r="O39" s="68"/>
      <c r="P39" s="69"/>
    </row>
    <row r="40" spans="1:16" ht="15.75" x14ac:dyDescent="0.25">
      <c r="A40" s="39" t="s">
        <v>1239</v>
      </c>
      <c r="B40" s="37">
        <f ca="1">COUNTIF(PAIS, "Suecia")</f>
        <v>3</v>
      </c>
      <c r="C40" s="38">
        <f ca="1">TABLAPAIS[[#This Row],[CONVENIOS]]/TABLAPAIS[[#Totals],[CONVENIOS]]</f>
        <v>1.0638297872340425E-2</v>
      </c>
      <c r="E40" s="41" t="s">
        <v>1108</v>
      </c>
      <c r="F40" s="114">
        <f ca="1">SUM(F13:F39)</f>
        <v>261</v>
      </c>
      <c r="O40" s="68"/>
      <c r="P40" s="69"/>
    </row>
    <row r="41" spans="1:16" ht="15.75" x14ac:dyDescent="0.25">
      <c r="A41" s="39" t="s">
        <v>681</v>
      </c>
      <c r="B41" s="37">
        <f ca="1">COUNTIF(PAIS, "Suiza")</f>
        <v>4</v>
      </c>
      <c r="C41" s="38">
        <f ca="1">TABLAPAIS[[#This Row],[CONVENIOS]]/TABLAPAIS[[#Totals],[CONVENIOS]]</f>
        <v>1.4184397163120567E-2</v>
      </c>
      <c r="E41" s="59" t="s">
        <v>1119</v>
      </c>
      <c r="F41" s="113">
        <f ca="1">AVERAGE(TABLAAÑO[CONVENIOS])</f>
        <v>9.6666666666666661</v>
      </c>
      <c r="O41" s="68"/>
      <c r="P41" s="69"/>
    </row>
    <row r="42" spans="1:16" ht="15.75" x14ac:dyDescent="0.25">
      <c r="A42" s="39" t="s">
        <v>1105</v>
      </c>
      <c r="B42" s="37">
        <f ca="1">COUNTIF(PAIS, "Taiwán")</f>
        <v>1</v>
      </c>
      <c r="C42" s="38">
        <f ca="1">TABLAPAIS[[#This Row],[CONVENIOS]]/TABLAPAIS[[#Totals],[CONVENIOS]]</f>
        <v>3.5460992907801418E-3</v>
      </c>
      <c r="O42" s="68"/>
      <c r="P42" s="72"/>
    </row>
    <row r="43" spans="1:16" ht="15.75" x14ac:dyDescent="0.25">
      <c r="A43" s="104" t="s">
        <v>1107</v>
      </c>
      <c r="B43" s="37">
        <f ca="1">COUNTIF(PAIS, "Varios (Consorcio)")</f>
        <v>5</v>
      </c>
      <c r="C43" s="38">
        <f ca="1">TABLAPAIS[[#This Row],[CONVENIOS]]/TABLAPAIS[[#Totals],[CONVENIOS]]</f>
        <v>1.7730496453900711E-2</v>
      </c>
      <c r="O43" s="71"/>
    </row>
    <row r="44" spans="1:16" ht="15.75" x14ac:dyDescent="0.25">
      <c r="A44" s="39" t="s">
        <v>1106</v>
      </c>
      <c r="B44" s="43">
        <f ca="1">COUNTIF(PAIS, "Varios (Multipartito)")</f>
        <v>19</v>
      </c>
      <c r="C44" s="38">
        <f ca="1">TABLAPAIS[[#This Row],[CONVENIOS]]/TABLAPAIS[[#Totals],[CONVENIOS]]</f>
        <v>6.7375886524822695E-2</v>
      </c>
    </row>
    <row r="45" spans="1:16" ht="15.75" x14ac:dyDescent="0.25">
      <c r="A45" s="42" t="s">
        <v>1108</v>
      </c>
      <c r="B45" s="110">
        <f ca="1">SUBTOTAL(109,TABLAPAIS[CONVENIOS])</f>
        <v>282</v>
      </c>
      <c r="C45" s="111">
        <f ca="1">SUBTOTAL(109,TABLAPAIS[PORCENTAJE])</f>
        <v>0.99999999999999967</v>
      </c>
    </row>
  </sheetData>
  <mergeCells count="10">
    <mergeCell ref="A1:K1"/>
    <mergeCell ref="A11:C11"/>
    <mergeCell ref="E11:F11"/>
    <mergeCell ref="A2:B2"/>
    <mergeCell ref="E2:G2"/>
    <mergeCell ref="Q2:S2"/>
    <mergeCell ref="N2:O2"/>
    <mergeCell ref="I2:K2"/>
    <mergeCell ref="L13:M13"/>
    <mergeCell ref="Q4:Q5"/>
  </mergeCells>
  <pageMargins left="0.7" right="0.7" top="0.75" bottom="0.75" header="0.3" footer="0.3"/>
  <pageSetup orientation="portrait" verticalDpi="0" r:id="rId1"/>
  <legacyDrawing r:id="rId2"/>
  <tableParts count="4">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5"/>
  <sheetViews>
    <sheetView zoomScale="70" zoomScaleNormal="70" workbookViewId="0">
      <selection activeCell="E32" sqref="E32"/>
    </sheetView>
  </sheetViews>
  <sheetFormatPr baseColWidth="10" defaultColWidth="0" defaultRowHeight="15" x14ac:dyDescent="0.25"/>
  <cols>
    <col min="1" max="1" width="18.140625" customWidth="1"/>
    <col min="2" max="2" width="10.85546875" customWidth="1"/>
    <col min="3" max="3" width="16" customWidth="1"/>
    <col min="4" max="27" width="11.42578125" customWidth="1"/>
  </cols>
  <sheetData>
    <row r="1" spans="1:27" ht="31.5" x14ac:dyDescent="0.5">
      <c r="A1" s="27"/>
      <c r="B1" s="28" t="s">
        <v>765</v>
      </c>
      <c r="C1" s="28"/>
      <c r="D1" s="28"/>
      <c r="E1" s="28"/>
      <c r="F1" s="27"/>
      <c r="G1" s="27"/>
      <c r="H1" s="27"/>
      <c r="I1" s="27"/>
      <c r="J1" s="27"/>
      <c r="K1" s="27"/>
      <c r="L1" s="27"/>
      <c r="M1" s="27"/>
      <c r="N1" s="27"/>
      <c r="O1" s="27"/>
      <c r="P1" s="27"/>
      <c r="Q1" s="27"/>
      <c r="R1" s="27"/>
      <c r="S1" s="27"/>
      <c r="T1" s="27"/>
      <c r="U1" s="27"/>
      <c r="V1" s="27"/>
      <c r="W1" s="27"/>
      <c r="X1" s="27"/>
      <c r="Y1" s="27"/>
      <c r="Z1" s="27"/>
      <c r="AA1" s="27"/>
    </row>
    <row r="3" spans="1:27" x14ac:dyDescent="0.25">
      <c r="C3" s="32" t="s">
        <v>682</v>
      </c>
      <c r="D3" t="s">
        <v>1027</v>
      </c>
    </row>
    <row r="4" spans="1:27" x14ac:dyDescent="0.25">
      <c r="C4" s="32" t="s">
        <v>669</v>
      </c>
      <c r="D4" t="s">
        <v>1028</v>
      </c>
    </row>
    <row r="6" spans="1:27" ht="21" x14ac:dyDescent="0.35">
      <c r="A6" s="29" t="s">
        <v>888</v>
      </c>
      <c r="D6" s="50" t="s">
        <v>1112</v>
      </c>
    </row>
    <row r="7" spans="1:27" ht="21" x14ac:dyDescent="0.35">
      <c r="D7" s="51" t="s">
        <v>1115</v>
      </c>
    </row>
    <row r="8" spans="1:27" ht="21" x14ac:dyDescent="0.35">
      <c r="D8" s="52" t="s">
        <v>1113</v>
      </c>
    </row>
    <row r="9" spans="1:27" ht="23.25" x14ac:dyDescent="0.35">
      <c r="C9" s="49" t="s">
        <v>730</v>
      </c>
      <c r="D9" s="23" t="s">
        <v>1114</v>
      </c>
    </row>
    <row r="10" spans="1:27" x14ac:dyDescent="0.25">
      <c r="C10" s="13"/>
      <c r="D10" s="24"/>
      <c r="E10" s="32" t="s">
        <v>897</v>
      </c>
      <c r="F10" t="s">
        <v>900</v>
      </c>
    </row>
    <row r="11" spans="1:27" x14ac:dyDescent="0.25">
      <c r="E11" s="32"/>
      <c r="F11" t="s">
        <v>899</v>
      </c>
    </row>
    <row r="12" spans="1:27" x14ac:dyDescent="0.25">
      <c r="F12" s="24" t="s">
        <v>898</v>
      </c>
    </row>
    <row r="14" spans="1:27" ht="23.25" x14ac:dyDescent="0.35">
      <c r="A14" s="23" t="s">
        <v>889</v>
      </c>
    </row>
    <row r="15" spans="1:27" x14ac:dyDescent="0.25">
      <c r="B15" s="13" t="s">
        <v>735</v>
      </c>
      <c r="C15" t="s">
        <v>737</v>
      </c>
    </row>
    <row r="16" spans="1:27" x14ac:dyDescent="0.25">
      <c r="B16" s="19" t="s">
        <v>730</v>
      </c>
      <c r="C16" t="s">
        <v>684</v>
      </c>
      <c r="E16" s="17" t="s">
        <v>731</v>
      </c>
      <c r="F16" s="17" t="s">
        <v>731</v>
      </c>
      <c r="G16" s="17" t="s">
        <v>731</v>
      </c>
      <c r="H16" s="17" t="s">
        <v>731</v>
      </c>
      <c r="I16" s="18" t="s">
        <v>390</v>
      </c>
      <c r="J16" s="19" t="s">
        <v>732</v>
      </c>
    </row>
    <row r="17" spans="1:27" x14ac:dyDescent="0.25">
      <c r="C17" t="s">
        <v>55</v>
      </c>
      <c r="E17" s="17" t="s">
        <v>731</v>
      </c>
      <c r="F17" s="17" t="s">
        <v>731</v>
      </c>
      <c r="G17" s="17" t="s">
        <v>731</v>
      </c>
      <c r="H17" s="17" t="s">
        <v>731</v>
      </c>
      <c r="I17" s="18" t="s">
        <v>379</v>
      </c>
      <c r="J17" s="19" t="s">
        <v>733</v>
      </c>
    </row>
    <row r="18" spans="1:27" x14ac:dyDescent="0.25">
      <c r="C18" s="15" t="s">
        <v>703</v>
      </c>
      <c r="E18" s="17"/>
      <c r="F18" s="17"/>
      <c r="G18" s="17" t="s">
        <v>731</v>
      </c>
      <c r="H18" s="17" t="s">
        <v>731</v>
      </c>
      <c r="I18" s="18" t="s">
        <v>261</v>
      </c>
      <c r="J18" s="19" t="s">
        <v>734</v>
      </c>
    </row>
    <row r="19" spans="1:27" x14ac:dyDescent="0.25">
      <c r="C19" t="s">
        <v>141</v>
      </c>
      <c r="E19" s="18" t="s">
        <v>731</v>
      </c>
      <c r="F19" s="18" t="s">
        <v>731</v>
      </c>
      <c r="G19" s="18" t="s">
        <v>731</v>
      </c>
      <c r="H19" s="18" t="s">
        <v>731</v>
      </c>
      <c r="I19" s="18" t="s">
        <v>253</v>
      </c>
      <c r="J19" s="19" t="s">
        <v>738</v>
      </c>
    </row>
    <row r="20" spans="1:27" x14ac:dyDescent="0.25">
      <c r="C20" s="15" t="s">
        <v>702</v>
      </c>
      <c r="E20" s="17"/>
      <c r="F20" s="17"/>
      <c r="G20" s="17"/>
      <c r="H20" s="17" t="s">
        <v>731</v>
      </c>
      <c r="I20" s="18" t="s">
        <v>407</v>
      </c>
      <c r="J20" s="19" t="s">
        <v>901</v>
      </c>
      <c r="L20" s="5"/>
      <c r="M20" s="5"/>
      <c r="N20" s="5"/>
      <c r="O20" s="5"/>
    </row>
    <row r="21" spans="1:27" x14ac:dyDescent="0.25">
      <c r="C21" s="15"/>
      <c r="L21" s="5"/>
      <c r="M21" s="5"/>
      <c r="N21" s="5"/>
      <c r="O21" s="5"/>
      <c r="P21" s="5"/>
      <c r="Q21" s="5"/>
      <c r="T21" s="14"/>
      <c r="U21" s="14"/>
      <c r="V21" s="14"/>
      <c r="W21" s="14"/>
      <c r="X21" s="14"/>
      <c r="Y21" s="14"/>
      <c r="Z21" s="14"/>
      <c r="AA21" s="14"/>
    </row>
    <row r="22" spans="1:27" ht="23.25" x14ac:dyDescent="0.35">
      <c r="A22" s="23" t="s">
        <v>890</v>
      </c>
      <c r="B22" s="4"/>
      <c r="D22" s="4"/>
      <c r="E22" s="5"/>
      <c r="L22" s="5"/>
      <c r="M22" s="5"/>
      <c r="N22" s="5"/>
      <c r="O22" s="5"/>
      <c r="P22" s="5"/>
      <c r="Q22" s="5"/>
    </row>
    <row r="23" spans="1:27" x14ac:dyDescent="0.25">
      <c r="A23" s="5"/>
      <c r="B23" s="12" t="s">
        <v>747</v>
      </c>
      <c r="D23" s="7"/>
      <c r="E23" s="5"/>
      <c r="F23" s="5"/>
      <c r="G23" s="6"/>
      <c r="H23" s="5"/>
      <c r="I23" s="5"/>
      <c r="J23" s="5"/>
      <c r="K23" s="5"/>
      <c r="L23" s="5"/>
      <c r="M23" s="5"/>
      <c r="N23" s="5"/>
      <c r="O23" s="5"/>
      <c r="P23" s="5"/>
      <c r="Q23" s="5"/>
    </row>
    <row r="24" spans="1:27" x14ac:dyDescent="0.25">
      <c r="A24" s="5"/>
      <c r="B24" s="12"/>
      <c r="C24" s="14" t="s">
        <v>949</v>
      </c>
      <c r="D24" s="7"/>
      <c r="E24" s="5"/>
      <c r="F24" s="5"/>
      <c r="G24" s="5"/>
      <c r="H24" s="5"/>
      <c r="I24" s="5"/>
      <c r="J24" s="5"/>
      <c r="K24" s="5"/>
      <c r="L24" s="5"/>
      <c r="M24" s="5"/>
      <c r="N24" s="5"/>
      <c r="O24" s="5"/>
      <c r="P24" s="5"/>
      <c r="Q24" s="5"/>
      <c r="S24" s="14"/>
    </row>
    <row r="25" spans="1:27" x14ac:dyDescent="0.25">
      <c r="A25" s="5"/>
      <c r="B25" s="24" t="s">
        <v>749</v>
      </c>
      <c r="C25" s="5"/>
      <c r="D25" s="7"/>
      <c r="E25" s="5"/>
      <c r="F25" s="5"/>
      <c r="G25" s="5"/>
      <c r="H25" s="5"/>
      <c r="I25" s="5"/>
      <c r="J25" s="5"/>
      <c r="K25" s="5"/>
      <c r="L25" s="5"/>
      <c r="M25" s="5"/>
      <c r="N25" s="5"/>
      <c r="O25" s="5"/>
      <c r="P25" s="5"/>
      <c r="Q25" s="5"/>
    </row>
    <row r="26" spans="1:27" x14ac:dyDescent="0.25">
      <c r="A26" s="5"/>
      <c r="C26" s="14" t="s">
        <v>750</v>
      </c>
      <c r="D26" s="7"/>
      <c r="E26" s="5"/>
      <c r="F26" s="5"/>
      <c r="G26" s="5"/>
      <c r="H26" s="5"/>
      <c r="I26" s="5"/>
      <c r="J26" s="5"/>
      <c r="K26" s="5"/>
      <c r="L26" s="14"/>
      <c r="M26" s="14"/>
      <c r="N26" s="14"/>
      <c r="O26" s="14"/>
      <c r="P26" s="5"/>
      <c r="Q26" s="5"/>
    </row>
    <row r="27" spans="1:27" x14ac:dyDescent="0.25">
      <c r="A27" s="5"/>
      <c r="B27" s="5" t="s">
        <v>745</v>
      </c>
      <c r="C27" s="5"/>
      <c r="D27" s="7"/>
      <c r="E27" s="5"/>
      <c r="F27" s="5"/>
      <c r="G27" s="5"/>
      <c r="H27" s="5"/>
      <c r="I27" s="5"/>
      <c r="J27" s="5"/>
      <c r="K27" s="5"/>
      <c r="L27" s="5"/>
      <c r="M27" s="5"/>
      <c r="N27" s="5"/>
      <c r="O27" s="5"/>
      <c r="P27" s="14"/>
      <c r="Q27" s="14"/>
      <c r="R27" s="14"/>
    </row>
    <row r="28" spans="1:27" x14ac:dyDescent="0.25">
      <c r="A28" s="14"/>
      <c r="B28" s="14"/>
      <c r="C28" s="14" t="s">
        <v>748</v>
      </c>
      <c r="D28" s="14"/>
      <c r="E28" s="14"/>
      <c r="F28" s="5"/>
      <c r="G28" s="5"/>
      <c r="H28" s="5"/>
      <c r="I28" s="5"/>
      <c r="J28" s="5"/>
      <c r="K28" s="5"/>
      <c r="L28" s="8"/>
      <c r="M28" s="8"/>
      <c r="N28" s="8"/>
      <c r="O28" s="8"/>
      <c r="P28" s="5"/>
      <c r="Q28" s="5"/>
    </row>
    <row r="29" spans="1:27" x14ac:dyDescent="0.25">
      <c r="A29" s="5"/>
      <c r="B29" s="5" t="s">
        <v>746</v>
      </c>
      <c r="C29" s="5"/>
      <c r="D29" s="7"/>
      <c r="E29" s="5"/>
      <c r="F29" s="14"/>
      <c r="G29" s="14"/>
      <c r="H29" s="14"/>
      <c r="I29" s="14"/>
      <c r="J29" s="14"/>
      <c r="K29" s="14"/>
      <c r="L29" s="5"/>
      <c r="M29" s="5"/>
      <c r="N29" s="5"/>
      <c r="O29" s="5"/>
      <c r="P29" s="5"/>
      <c r="Q29" s="5"/>
    </row>
    <row r="30" spans="1:27" x14ac:dyDescent="0.25">
      <c r="A30" s="5"/>
      <c r="C30" s="5"/>
      <c r="D30" s="5"/>
      <c r="E30" s="5"/>
      <c r="F30" s="5"/>
      <c r="G30" s="5"/>
      <c r="H30" s="5"/>
      <c r="I30" s="5"/>
      <c r="J30" s="5"/>
      <c r="K30" s="5"/>
      <c r="L30" s="5"/>
      <c r="M30" s="5"/>
      <c r="N30" s="5"/>
      <c r="O30" s="5"/>
      <c r="P30" s="5"/>
      <c r="Q30" s="5"/>
    </row>
    <row r="31" spans="1:27" ht="23.25" x14ac:dyDescent="0.35">
      <c r="A31" s="23" t="s">
        <v>751</v>
      </c>
      <c r="D31" s="4"/>
      <c r="E31" s="5"/>
      <c r="F31" s="5"/>
      <c r="G31" s="5"/>
      <c r="H31" s="8"/>
      <c r="I31" s="8"/>
      <c r="J31" s="8"/>
      <c r="K31" s="8"/>
      <c r="L31" s="5"/>
      <c r="M31" s="5"/>
      <c r="N31" s="5"/>
      <c r="O31" s="5"/>
      <c r="P31" s="5"/>
      <c r="Q31" s="5"/>
    </row>
    <row r="32" spans="1:27" x14ac:dyDescent="0.25">
      <c r="B32" t="s">
        <v>764</v>
      </c>
      <c r="D32" s="5"/>
      <c r="E32" s="5"/>
      <c r="F32" s="5"/>
      <c r="G32" s="5"/>
      <c r="H32" s="9"/>
      <c r="I32" s="5"/>
      <c r="J32" s="5"/>
      <c r="K32" s="5"/>
      <c r="L32" s="5"/>
      <c r="M32" s="5"/>
      <c r="N32" s="5"/>
      <c r="O32" s="5"/>
      <c r="P32" s="5"/>
      <c r="Q32" s="5"/>
    </row>
    <row r="33" spans="1:27" x14ac:dyDescent="0.25">
      <c r="C33" s="13" t="s">
        <v>752</v>
      </c>
      <c r="D33" s="5" t="s">
        <v>753</v>
      </c>
      <c r="E33" s="5"/>
      <c r="F33" s="5"/>
      <c r="G33" s="5"/>
      <c r="H33" s="5"/>
      <c r="I33" s="5"/>
      <c r="J33" s="5"/>
      <c r="K33" s="5"/>
      <c r="L33" s="5"/>
      <c r="M33" s="5"/>
      <c r="N33" s="5"/>
      <c r="O33" s="5"/>
      <c r="P33" s="5"/>
      <c r="Q33" s="5"/>
    </row>
    <row r="34" spans="1:27" ht="23.25" x14ac:dyDescent="0.35">
      <c r="D34" s="25" t="s">
        <v>915</v>
      </c>
      <c r="F34" s="5"/>
      <c r="G34" s="5"/>
      <c r="H34" s="5"/>
      <c r="I34" s="5"/>
      <c r="J34" s="5"/>
      <c r="K34" s="5"/>
      <c r="L34" s="5"/>
      <c r="M34" s="5"/>
      <c r="N34" s="5"/>
      <c r="O34" s="5"/>
      <c r="P34" s="5"/>
      <c r="Q34" s="5"/>
      <c r="T34" s="23"/>
      <c r="U34" s="23"/>
      <c r="V34" s="23"/>
      <c r="W34" s="23"/>
      <c r="X34" s="23"/>
      <c r="Y34" s="23"/>
      <c r="Z34" s="23"/>
      <c r="AA34" s="23"/>
    </row>
    <row r="35" spans="1:27" x14ac:dyDescent="0.25">
      <c r="E35" s="11">
        <v>2012</v>
      </c>
      <c r="F35" s="5" t="s">
        <v>717</v>
      </c>
      <c r="G35" s="5"/>
      <c r="H35" s="5"/>
      <c r="I35" s="5"/>
      <c r="J35" s="5"/>
      <c r="K35" s="5"/>
      <c r="L35" s="5"/>
      <c r="M35" s="5"/>
      <c r="N35" s="5"/>
      <c r="O35" s="5"/>
      <c r="P35" s="5"/>
      <c r="Q35" s="5"/>
    </row>
    <row r="36" spans="1:27" x14ac:dyDescent="0.25">
      <c r="E36" s="30" t="s">
        <v>891</v>
      </c>
      <c r="F36" s="5" t="s">
        <v>754</v>
      </c>
      <c r="G36" s="5"/>
      <c r="H36" s="5"/>
      <c r="I36" s="5"/>
      <c r="J36" s="5"/>
      <c r="K36" s="5"/>
      <c r="L36" s="5"/>
      <c r="M36" s="5"/>
      <c r="N36" s="5"/>
      <c r="O36" s="5"/>
      <c r="P36" s="5"/>
      <c r="Q36" s="5"/>
    </row>
    <row r="37" spans="1:27" ht="23.25" x14ac:dyDescent="0.35">
      <c r="E37" s="11" t="s">
        <v>379</v>
      </c>
      <c r="F37" s="5" t="s">
        <v>755</v>
      </c>
      <c r="G37" s="5"/>
      <c r="H37" s="5"/>
      <c r="I37" s="5"/>
      <c r="J37" s="5"/>
      <c r="K37" s="5"/>
      <c r="L37" s="5"/>
      <c r="M37" s="5"/>
      <c r="N37" s="5"/>
      <c r="O37" s="5"/>
      <c r="P37" s="5"/>
      <c r="Q37" s="5"/>
      <c r="S37" s="23"/>
    </row>
    <row r="38" spans="1:27" x14ac:dyDescent="0.25">
      <c r="D38" s="5"/>
      <c r="E38" s="26" t="s">
        <v>830</v>
      </c>
      <c r="F38" s="5" t="s">
        <v>1048</v>
      </c>
      <c r="G38" s="5"/>
      <c r="H38" s="5"/>
      <c r="I38" s="5"/>
      <c r="J38" s="5"/>
      <c r="K38" s="5"/>
      <c r="L38" s="5"/>
      <c r="M38" s="5"/>
      <c r="N38" s="5"/>
      <c r="O38" s="5"/>
      <c r="P38" s="5"/>
      <c r="Q38" s="5"/>
    </row>
    <row r="39" spans="1:27" ht="23.25" x14ac:dyDescent="0.35">
      <c r="D39" s="5"/>
      <c r="E39" s="26">
        <v>-2</v>
      </c>
      <c r="F39" s="5" t="s">
        <v>756</v>
      </c>
      <c r="G39" s="5"/>
      <c r="H39" s="5"/>
      <c r="I39" s="5"/>
      <c r="J39" s="5"/>
      <c r="K39" s="5"/>
      <c r="L39" s="23"/>
      <c r="M39" s="23"/>
      <c r="N39" s="23"/>
      <c r="O39" s="23"/>
      <c r="P39" s="5"/>
      <c r="Q39" s="5"/>
    </row>
    <row r="40" spans="1:27" ht="23.25" x14ac:dyDescent="0.35">
      <c r="A40" s="23" t="s">
        <v>757</v>
      </c>
      <c r="B40" s="23"/>
      <c r="C40" s="23"/>
      <c r="D40" s="23"/>
      <c r="E40" s="23"/>
      <c r="G40" s="5"/>
      <c r="H40" s="5"/>
      <c r="I40" s="5"/>
      <c r="J40" s="5"/>
      <c r="K40" s="5"/>
      <c r="L40" s="5"/>
      <c r="M40" s="5"/>
      <c r="N40" s="5"/>
      <c r="O40" s="5"/>
      <c r="P40" s="23"/>
      <c r="Q40" s="23"/>
      <c r="R40" s="23"/>
    </row>
    <row r="41" spans="1:27" x14ac:dyDescent="0.25">
      <c r="A41" s="4" t="s">
        <v>715</v>
      </c>
      <c r="B41" s="4"/>
      <c r="C41" s="4"/>
      <c r="E41" s="5"/>
      <c r="F41" s="5"/>
      <c r="G41" s="5"/>
      <c r="H41" s="5"/>
      <c r="I41" s="5"/>
      <c r="J41" s="5"/>
      <c r="K41" s="5"/>
      <c r="L41" s="5"/>
      <c r="M41" s="5"/>
      <c r="N41" s="5"/>
      <c r="O41" s="5"/>
      <c r="P41" s="5"/>
      <c r="Q41" s="5"/>
    </row>
    <row r="42" spans="1:27" ht="23.25" x14ac:dyDescent="0.35">
      <c r="A42" s="10"/>
      <c r="B42" s="11" t="s">
        <v>885</v>
      </c>
      <c r="C42" s="5"/>
      <c r="E42" s="5"/>
      <c r="F42" s="23"/>
      <c r="G42" s="23"/>
      <c r="H42" s="23"/>
      <c r="I42" s="23"/>
      <c r="J42" s="23"/>
      <c r="K42" s="23"/>
      <c r="P42" s="5"/>
      <c r="Q42" s="5"/>
    </row>
    <row r="43" spans="1:27" x14ac:dyDescent="0.25">
      <c r="A43" s="10"/>
      <c r="B43" s="11">
        <v>2012</v>
      </c>
      <c r="C43" s="5" t="s">
        <v>717</v>
      </c>
      <c r="F43" s="5"/>
      <c r="G43" s="5"/>
      <c r="H43" s="5"/>
      <c r="I43" s="5"/>
      <c r="J43" s="5"/>
      <c r="K43" s="5"/>
    </row>
    <row r="44" spans="1:27" x14ac:dyDescent="0.25">
      <c r="B44" s="11">
        <v>10</v>
      </c>
      <c r="C44" s="5" t="s">
        <v>716</v>
      </c>
      <c r="G44" s="5"/>
      <c r="H44" s="5"/>
      <c r="I44" s="5"/>
      <c r="J44" s="5"/>
      <c r="K44" s="5"/>
    </row>
    <row r="45" spans="1:27" x14ac:dyDescent="0.25">
      <c r="A45" s="10"/>
      <c r="B45" s="11" t="s">
        <v>245</v>
      </c>
      <c r="C45" s="5" t="s">
        <v>718</v>
      </c>
    </row>
    <row r="46" spans="1:27" x14ac:dyDescent="0.25">
      <c r="A46" s="5"/>
      <c r="B46" s="5"/>
      <c r="C46" s="5"/>
    </row>
    <row r="47" spans="1:27" x14ac:dyDescent="0.25">
      <c r="A47" s="4" t="s">
        <v>760</v>
      </c>
      <c r="B47" s="5"/>
      <c r="C47" s="5"/>
    </row>
    <row r="48" spans="1:27" x14ac:dyDescent="0.25">
      <c r="A48" s="5"/>
      <c r="B48" s="11" t="s">
        <v>886</v>
      </c>
      <c r="C48" s="5"/>
    </row>
    <row r="49" spans="1:3" x14ac:dyDescent="0.25">
      <c r="A49" s="5"/>
      <c r="B49" s="11">
        <v>2011</v>
      </c>
      <c r="C49" s="5" t="s">
        <v>761</v>
      </c>
    </row>
    <row r="50" spans="1:3" x14ac:dyDescent="0.25">
      <c r="A50" s="10"/>
      <c r="B50" s="11">
        <v>13</v>
      </c>
      <c r="C50" s="5" t="s">
        <v>716</v>
      </c>
    </row>
    <row r="51" spans="1:3" x14ac:dyDescent="0.25">
      <c r="A51" s="10"/>
      <c r="B51" s="11" t="s">
        <v>762</v>
      </c>
      <c r="C51" s="5" t="s">
        <v>763</v>
      </c>
    </row>
    <row r="52" spans="1:3" x14ac:dyDescent="0.25">
      <c r="A52" s="10"/>
      <c r="B52" s="11"/>
      <c r="C52" s="5"/>
    </row>
    <row r="53" spans="1:3" x14ac:dyDescent="0.25">
      <c r="A53" s="4" t="s">
        <v>759</v>
      </c>
      <c r="B53" s="5"/>
      <c r="C53" s="5"/>
    </row>
    <row r="54" spans="1:3" x14ac:dyDescent="0.25">
      <c r="A54" s="5"/>
      <c r="B54" s="11" t="s">
        <v>896</v>
      </c>
      <c r="C54" s="5"/>
    </row>
    <row r="55" spans="1:3" x14ac:dyDescent="0.25">
      <c r="A55" s="5"/>
      <c r="B55" s="11">
        <v>2008</v>
      </c>
      <c r="C55" s="5" t="s">
        <v>758</v>
      </c>
    </row>
    <row r="56" spans="1:3" x14ac:dyDescent="0.25">
      <c r="A56" s="10"/>
      <c r="B56" s="31" t="s">
        <v>892</v>
      </c>
      <c r="C56" s="5" t="s">
        <v>723</v>
      </c>
    </row>
    <row r="57" spans="1:3" x14ac:dyDescent="0.25">
      <c r="A57" s="10"/>
      <c r="B57" s="11" t="s">
        <v>719</v>
      </c>
      <c r="C57" s="5" t="s">
        <v>720</v>
      </c>
    </row>
    <row r="58" spans="1:3" x14ac:dyDescent="0.25">
      <c r="A58" s="10"/>
      <c r="B58" s="11"/>
      <c r="C58" s="5"/>
    </row>
    <row r="59" spans="1:3" x14ac:dyDescent="0.25">
      <c r="A59" s="4" t="s">
        <v>721</v>
      </c>
      <c r="B59" s="5"/>
      <c r="C59" s="5"/>
    </row>
    <row r="60" spans="1:3" x14ac:dyDescent="0.25">
      <c r="A60" s="5"/>
      <c r="B60" s="11" t="s">
        <v>895</v>
      </c>
      <c r="C60" s="5"/>
    </row>
    <row r="61" spans="1:3" x14ac:dyDescent="0.25">
      <c r="A61" s="5"/>
      <c r="B61" s="11">
        <v>2010</v>
      </c>
      <c r="C61" s="5" t="s">
        <v>722</v>
      </c>
    </row>
    <row r="62" spans="1:3" x14ac:dyDescent="0.25">
      <c r="A62" s="10"/>
      <c r="B62" s="31" t="s">
        <v>892</v>
      </c>
      <c r="C62" s="5" t="s">
        <v>723</v>
      </c>
    </row>
    <row r="63" spans="1:3" x14ac:dyDescent="0.25">
      <c r="A63" s="10"/>
      <c r="B63" s="11" t="s">
        <v>379</v>
      </c>
      <c r="C63" s="5" t="s">
        <v>736</v>
      </c>
    </row>
    <row r="64" spans="1:3" x14ac:dyDescent="0.25">
      <c r="A64" s="10"/>
      <c r="B64" s="11"/>
      <c r="C64" s="5"/>
    </row>
    <row r="65" spans="1:3" x14ac:dyDescent="0.25">
      <c r="A65" s="4" t="s">
        <v>725</v>
      </c>
      <c r="B65" s="5"/>
      <c r="C65" s="5"/>
    </row>
    <row r="66" spans="1:3" x14ac:dyDescent="0.25">
      <c r="A66" s="5"/>
      <c r="B66" s="11" t="s">
        <v>894</v>
      </c>
      <c r="C66" s="5"/>
    </row>
    <row r="67" spans="1:3" x14ac:dyDescent="0.25">
      <c r="A67" s="5"/>
      <c r="B67" s="11">
        <v>2014</v>
      </c>
      <c r="C67" s="5" t="s">
        <v>728</v>
      </c>
    </row>
    <row r="68" spans="1:3" x14ac:dyDescent="0.25">
      <c r="A68" s="10"/>
      <c r="B68" s="31" t="s">
        <v>893</v>
      </c>
      <c r="C68" s="5" t="s">
        <v>727</v>
      </c>
    </row>
    <row r="69" spans="1:3" x14ac:dyDescent="0.25">
      <c r="A69" s="10"/>
      <c r="B69" s="11" t="s">
        <v>724</v>
      </c>
      <c r="C69" s="5" t="s">
        <v>726</v>
      </c>
    </row>
    <row r="71" spans="1:3" x14ac:dyDescent="0.25">
      <c r="A71" s="4" t="s">
        <v>741</v>
      </c>
      <c r="B71" s="5"/>
      <c r="C71" s="5"/>
    </row>
    <row r="72" spans="1:3" x14ac:dyDescent="0.25">
      <c r="A72" s="5"/>
      <c r="B72" s="11" t="s">
        <v>887</v>
      </c>
      <c r="C72" s="5"/>
    </row>
    <row r="73" spans="1:3" x14ac:dyDescent="0.25">
      <c r="A73" s="5"/>
      <c r="B73" s="11">
        <v>2012</v>
      </c>
      <c r="C73" s="5" t="s">
        <v>717</v>
      </c>
    </row>
    <row r="74" spans="1:3" x14ac:dyDescent="0.25">
      <c r="A74" s="10"/>
      <c r="B74" s="11">
        <v>20</v>
      </c>
      <c r="C74" s="5" t="s">
        <v>742</v>
      </c>
    </row>
    <row r="75" spans="1:3" x14ac:dyDescent="0.25">
      <c r="A75" s="10"/>
      <c r="B75" s="11" t="s">
        <v>743</v>
      </c>
      <c r="C75" s="5" t="s">
        <v>744</v>
      </c>
    </row>
  </sheetData>
  <pageMargins left="0.7" right="0.7" top="0.75" bottom="0.75" header="0.3" footer="0.3"/>
  <pageSetup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56"/>
  <sheetViews>
    <sheetView topLeftCell="A45" workbookViewId="0">
      <selection activeCell="D183" sqref="D183"/>
    </sheetView>
  </sheetViews>
  <sheetFormatPr baseColWidth="10" defaultColWidth="11.42578125" defaultRowHeight="15" x14ac:dyDescent="0.25"/>
  <sheetData>
    <row r="3" spans="1:3" x14ac:dyDescent="0.25">
      <c r="A3" s="156" t="s">
        <v>739</v>
      </c>
      <c r="B3" s="156"/>
      <c r="C3" s="156"/>
    </row>
    <row r="4" spans="1:3" x14ac:dyDescent="0.25">
      <c r="A4" t="s">
        <v>180</v>
      </c>
      <c r="B4" t="s">
        <v>421</v>
      </c>
    </row>
    <row r="5" spans="1:3" x14ac:dyDescent="0.25">
      <c r="A5" t="s">
        <v>181</v>
      </c>
      <c r="B5" t="s">
        <v>422</v>
      </c>
    </row>
    <row r="6" spans="1:3" x14ac:dyDescent="0.25">
      <c r="A6" t="s">
        <v>182</v>
      </c>
      <c r="B6" t="s">
        <v>423</v>
      </c>
    </row>
    <row r="7" spans="1:3" x14ac:dyDescent="0.25">
      <c r="A7" t="s">
        <v>183</v>
      </c>
      <c r="B7" t="s">
        <v>424</v>
      </c>
    </row>
    <row r="8" spans="1:3" x14ac:dyDescent="0.25">
      <c r="A8" t="s">
        <v>184</v>
      </c>
      <c r="B8" t="s">
        <v>425</v>
      </c>
    </row>
    <row r="9" spans="1:3" x14ac:dyDescent="0.25">
      <c r="A9" t="s">
        <v>185</v>
      </c>
      <c r="B9" t="s">
        <v>426</v>
      </c>
    </row>
    <row r="10" spans="1:3" x14ac:dyDescent="0.25">
      <c r="A10" t="s">
        <v>186</v>
      </c>
      <c r="B10" t="s">
        <v>427</v>
      </c>
    </row>
    <row r="11" spans="1:3" x14ac:dyDescent="0.25">
      <c r="A11" t="s">
        <v>187</v>
      </c>
      <c r="B11" t="s">
        <v>428</v>
      </c>
    </row>
    <row r="12" spans="1:3" x14ac:dyDescent="0.25">
      <c r="A12" t="s">
        <v>188</v>
      </c>
      <c r="B12" t="s">
        <v>429</v>
      </c>
    </row>
    <row r="13" spans="1:3" x14ac:dyDescent="0.25">
      <c r="A13" t="s">
        <v>189</v>
      </c>
      <c r="B13" t="s">
        <v>430</v>
      </c>
    </row>
    <row r="14" spans="1:3" x14ac:dyDescent="0.25">
      <c r="A14" t="s">
        <v>190</v>
      </c>
      <c r="B14" t="s">
        <v>431</v>
      </c>
    </row>
    <row r="15" spans="1:3" x14ac:dyDescent="0.25">
      <c r="A15" t="s">
        <v>191</v>
      </c>
      <c r="B15" t="s">
        <v>432</v>
      </c>
    </row>
    <row r="16" spans="1:3" x14ac:dyDescent="0.25">
      <c r="A16" t="s">
        <v>192</v>
      </c>
      <c r="B16" t="s">
        <v>433</v>
      </c>
    </row>
    <row r="17" spans="1:2" x14ac:dyDescent="0.25">
      <c r="A17" t="s">
        <v>193</v>
      </c>
      <c r="B17" t="s">
        <v>434</v>
      </c>
    </row>
    <row r="18" spans="1:2" x14ac:dyDescent="0.25">
      <c r="A18" t="s">
        <v>194</v>
      </c>
      <c r="B18" t="s">
        <v>435</v>
      </c>
    </row>
    <row r="19" spans="1:2" x14ac:dyDescent="0.25">
      <c r="A19" t="s">
        <v>195</v>
      </c>
      <c r="B19" t="s">
        <v>436</v>
      </c>
    </row>
    <row r="20" spans="1:2" x14ac:dyDescent="0.25">
      <c r="A20" t="s">
        <v>196</v>
      </c>
      <c r="B20" t="s">
        <v>437</v>
      </c>
    </row>
    <row r="21" spans="1:2" x14ac:dyDescent="0.25">
      <c r="A21" t="s">
        <v>197</v>
      </c>
      <c r="B21" t="s">
        <v>438</v>
      </c>
    </row>
    <row r="22" spans="1:2" x14ac:dyDescent="0.25">
      <c r="A22" t="s">
        <v>198</v>
      </c>
      <c r="B22" t="s">
        <v>439</v>
      </c>
    </row>
    <row r="23" spans="1:2" x14ac:dyDescent="0.25">
      <c r="A23" t="s">
        <v>199</v>
      </c>
      <c r="B23" t="s">
        <v>440</v>
      </c>
    </row>
    <row r="24" spans="1:2" x14ac:dyDescent="0.25">
      <c r="A24" t="s">
        <v>200</v>
      </c>
      <c r="B24" t="s">
        <v>606</v>
      </c>
    </row>
    <row r="25" spans="1:2" x14ac:dyDescent="0.25">
      <c r="A25" t="s">
        <v>201</v>
      </c>
      <c r="B25" t="s">
        <v>607</v>
      </c>
    </row>
    <row r="26" spans="1:2" x14ac:dyDescent="0.25">
      <c r="A26" t="s">
        <v>202</v>
      </c>
      <c r="B26" t="s">
        <v>441</v>
      </c>
    </row>
    <row r="27" spans="1:2" x14ac:dyDescent="0.25">
      <c r="A27" t="s">
        <v>203</v>
      </c>
      <c r="B27" t="s">
        <v>442</v>
      </c>
    </row>
    <row r="28" spans="1:2" x14ac:dyDescent="0.25">
      <c r="A28" t="s">
        <v>204</v>
      </c>
      <c r="B28" t="s">
        <v>443</v>
      </c>
    </row>
    <row r="29" spans="1:2" x14ac:dyDescent="0.25">
      <c r="A29" t="s">
        <v>205</v>
      </c>
      <c r="B29" t="s">
        <v>444</v>
      </c>
    </row>
    <row r="30" spans="1:2" x14ac:dyDescent="0.25">
      <c r="A30" t="s">
        <v>206</v>
      </c>
      <c r="B30" t="s">
        <v>608</v>
      </c>
    </row>
    <row r="31" spans="1:2" x14ac:dyDescent="0.25">
      <c r="A31" t="s">
        <v>207</v>
      </c>
      <c r="B31" t="s">
        <v>445</v>
      </c>
    </row>
    <row r="32" spans="1:2" x14ac:dyDescent="0.25">
      <c r="A32" t="s">
        <v>208</v>
      </c>
      <c r="B32" t="s">
        <v>446</v>
      </c>
    </row>
    <row r="33" spans="1:2" x14ac:dyDescent="0.25">
      <c r="A33" t="s">
        <v>209</v>
      </c>
      <c r="B33" t="s">
        <v>447</v>
      </c>
    </row>
    <row r="34" spans="1:2" x14ac:dyDescent="0.25">
      <c r="A34" t="s">
        <v>210</v>
      </c>
      <c r="B34" t="s">
        <v>448</v>
      </c>
    </row>
    <row r="35" spans="1:2" x14ac:dyDescent="0.25">
      <c r="A35" t="s">
        <v>211</v>
      </c>
      <c r="B35" t="s">
        <v>449</v>
      </c>
    </row>
    <row r="36" spans="1:2" x14ac:dyDescent="0.25">
      <c r="A36" t="s">
        <v>212</v>
      </c>
      <c r="B36" t="s">
        <v>450</v>
      </c>
    </row>
    <row r="37" spans="1:2" x14ac:dyDescent="0.25">
      <c r="A37" t="s">
        <v>213</v>
      </c>
      <c r="B37" t="s">
        <v>451</v>
      </c>
    </row>
    <row r="38" spans="1:2" x14ac:dyDescent="0.25">
      <c r="A38" t="s">
        <v>214</v>
      </c>
      <c r="B38" t="s">
        <v>452</v>
      </c>
    </row>
    <row r="39" spans="1:2" x14ac:dyDescent="0.25">
      <c r="A39" t="s">
        <v>215</v>
      </c>
      <c r="B39" t="s">
        <v>453</v>
      </c>
    </row>
    <row r="40" spans="1:2" x14ac:dyDescent="0.25">
      <c r="A40" t="s">
        <v>216</v>
      </c>
      <c r="B40" t="s">
        <v>454</v>
      </c>
    </row>
    <row r="41" spans="1:2" x14ac:dyDescent="0.25">
      <c r="A41" t="s">
        <v>217</v>
      </c>
      <c r="B41" t="s">
        <v>455</v>
      </c>
    </row>
    <row r="42" spans="1:2" x14ac:dyDescent="0.25">
      <c r="A42" t="s">
        <v>218</v>
      </c>
      <c r="B42" t="s">
        <v>609</v>
      </c>
    </row>
    <row r="43" spans="1:2" x14ac:dyDescent="0.25">
      <c r="A43" t="s">
        <v>219</v>
      </c>
      <c r="B43" t="s">
        <v>610</v>
      </c>
    </row>
    <row r="44" spans="1:2" x14ac:dyDescent="0.25">
      <c r="A44" t="s">
        <v>220</v>
      </c>
      <c r="B44" t="s">
        <v>611</v>
      </c>
    </row>
    <row r="45" spans="1:2" x14ac:dyDescent="0.25">
      <c r="A45" t="s">
        <v>221</v>
      </c>
      <c r="B45" t="s">
        <v>456</v>
      </c>
    </row>
    <row r="46" spans="1:2" x14ac:dyDescent="0.25">
      <c r="A46" t="s">
        <v>222</v>
      </c>
      <c r="B46" t="s">
        <v>457</v>
      </c>
    </row>
    <row r="47" spans="1:2" x14ac:dyDescent="0.25">
      <c r="A47" t="s">
        <v>223</v>
      </c>
      <c r="B47" t="s">
        <v>458</v>
      </c>
    </row>
    <row r="48" spans="1:2" x14ac:dyDescent="0.25">
      <c r="A48" t="s">
        <v>224</v>
      </c>
      <c r="B48" t="s">
        <v>459</v>
      </c>
    </row>
    <row r="49" spans="1:2" x14ac:dyDescent="0.25">
      <c r="A49" t="s">
        <v>225</v>
      </c>
      <c r="B49" t="s">
        <v>460</v>
      </c>
    </row>
    <row r="50" spans="1:2" x14ac:dyDescent="0.25">
      <c r="A50" t="s">
        <v>226</v>
      </c>
      <c r="B50" t="s">
        <v>461</v>
      </c>
    </row>
    <row r="51" spans="1:2" x14ac:dyDescent="0.25">
      <c r="A51" t="s">
        <v>227</v>
      </c>
      <c r="B51" t="s">
        <v>462</v>
      </c>
    </row>
    <row r="52" spans="1:2" x14ac:dyDescent="0.25">
      <c r="A52" t="s">
        <v>228</v>
      </c>
      <c r="B52" t="s">
        <v>463</v>
      </c>
    </row>
    <row r="53" spans="1:2" x14ac:dyDescent="0.25">
      <c r="A53" t="s">
        <v>229</v>
      </c>
      <c r="B53" t="s">
        <v>464</v>
      </c>
    </row>
    <row r="54" spans="1:2" x14ac:dyDescent="0.25">
      <c r="A54" t="s">
        <v>230</v>
      </c>
      <c r="B54" t="s">
        <v>612</v>
      </c>
    </row>
    <row r="55" spans="1:2" x14ac:dyDescent="0.25">
      <c r="A55" t="s">
        <v>231</v>
      </c>
      <c r="B55" t="s">
        <v>465</v>
      </c>
    </row>
    <row r="56" spans="1:2" x14ac:dyDescent="0.25">
      <c r="A56" t="s">
        <v>232</v>
      </c>
      <c r="B56" t="s">
        <v>466</v>
      </c>
    </row>
    <row r="57" spans="1:2" x14ac:dyDescent="0.25">
      <c r="A57" t="s">
        <v>233</v>
      </c>
      <c r="B57" t="s">
        <v>467</v>
      </c>
    </row>
    <row r="58" spans="1:2" x14ac:dyDescent="0.25">
      <c r="A58" t="s">
        <v>234</v>
      </c>
      <c r="B58" t="s">
        <v>468</v>
      </c>
    </row>
    <row r="59" spans="1:2" x14ac:dyDescent="0.25">
      <c r="A59" t="s">
        <v>235</v>
      </c>
      <c r="B59" t="s">
        <v>469</v>
      </c>
    </row>
    <row r="60" spans="1:2" x14ac:dyDescent="0.25">
      <c r="A60" t="s">
        <v>236</v>
      </c>
      <c r="B60" t="s">
        <v>613</v>
      </c>
    </row>
    <row r="61" spans="1:2" x14ac:dyDescent="0.25">
      <c r="A61" t="s">
        <v>237</v>
      </c>
      <c r="B61" t="s">
        <v>614</v>
      </c>
    </row>
    <row r="62" spans="1:2" x14ac:dyDescent="0.25">
      <c r="A62" t="s">
        <v>238</v>
      </c>
      <c r="B62" t="s">
        <v>470</v>
      </c>
    </row>
    <row r="63" spans="1:2" x14ac:dyDescent="0.25">
      <c r="A63" t="s">
        <v>239</v>
      </c>
      <c r="B63" t="s">
        <v>471</v>
      </c>
    </row>
    <row r="64" spans="1:2" x14ac:dyDescent="0.25">
      <c r="A64" t="s">
        <v>240</v>
      </c>
      <c r="B64" t="s">
        <v>615</v>
      </c>
    </row>
    <row r="65" spans="1:2" x14ac:dyDescent="0.25">
      <c r="A65" t="s">
        <v>241</v>
      </c>
      <c r="B65" t="s">
        <v>616</v>
      </c>
    </row>
    <row r="66" spans="1:2" x14ac:dyDescent="0.25">
      <c r="A66" t="s">
        <v>242</v>
      </c>
      <c r="B66" t="s">
        <v>472</v>
      </c>
    </row>
    <row r="67" spans="1:2" x14ac:dyDescent="0.25">
      <c r="A67" t="s">
        <v>243</v>
      </c>
      <c r="B67" t="s">
        <v>617</v>
      </c>
    </row>
    <row r="68" spans="1:2" x14ac:dyDescent="0.25">
      <c r="A68" t="s">
        <v>244</v>
      </c>
      <c r="B68" t="s">
        <v>473</v>
      </c>
    </row>
    <row r="69" spans="1:2" x14ac:dyDescent="0.25">
      <c r="A69" t="s">
        <v>245</v>
      </c>
      <c r="B69" t="s">
        <v>618</v>
      </c>
    </row>
    <row r="70" spans="1:2" x14ac:dyDescent="0.25">
      <c r="A70" t="s">
        <v>246</v>
      </c>
      <c r="B70" t="s">
        <v>474</v>
      </c>
    </row>
    <row r="71" spans="1:2" x14ac:dyDescent="0.25">
      <c r="A71" t="s">
        <v>247</v>
      </c>
      <c r="B71" t="s">
        <v>475</v>
      </c>
    </row>
    <row r="72" spans="1:2" x14ac:dyDescent="0.25">
      <c r="A72" t="s">
        <v>248</v>
      </c>
      <c r="B72" t="s">
        <v>476</v>
      </c>
    </row>
    <row r="73" spans="1:2" x14ac:dyDescent="0.25">
      <c r="A73" t="s">
        <v>249</v>
      </c>
      <c r="B73" t="s">
        <v>477</v>
      </c>
    </row>
    <row r="75" spans="1:2" x14ac:dyDescent="0.25">
      <c r="A75" t="s">
        <v>250</v>
      </c>
      <c r="B75" t="s">
        <v>478</v>
      </c>
    </row>
    <row r="76" spans="1:2" x14ac:dyDescent="0.25">
      <c r="A76" t="s">
        <v>251</v>
      </c>
      <c r="B76" t="s">
        <v>479</v>
      </c>
    </row>
    <row r="77" spans="1:2" x14ac:dyDescent="0.25">
      <c r="A77" t="s">
        <v>252</v>
      </c>
      <c r="B77" t="s">
        <v>619</v>
      </c>
    </row>
    <row r="78" spans="1:2" x14ac:dyDescent="0.25">
      <c r="A78" t="s">
        <v>253</v>
      </c>
      <c r="B78" t="s">
        <v>620</v>
      </c>
    </row>
    <row r="79" spans="1:2" x14ac:dyDescent="0.25">
      <c r="A79" t="s">
        <v>254</v>
      </c>
      <c r="B79" t="s">
        <v>480</v>
      </c>
    </row>
    <row r="80" spans="1:2" x14ac:dyDescent="0.25">
      <c r="A80" t="s">
        <v>255</v>
      </c>
      <c r="B80" t="s">
        <v>621</v>
      </c>
    </row>
    <row r="81" spans="1:2" x14ac:dyDescent="0.25">
      <c r="A81" t="s">
        <v>256</v>
      </c>
      <c r="B81" t="s">
        <v>481</v>
      </c>
    </row>
    <row r="82" spans="1:2" x14ac:dyDescent="0.25">
      <c r="A82" t="s">
        <v>257</v>
      </c>
      <c r="B82" t="s">
        <v>482</v>
      </c>
    </row>
    <row r="83" spans="1:2" x14ac:dyDescent="0.25">
      <c r="A83" t="s">
        <v>258</v>
      </c>
      <c r="B83" t="s">
        <v>483</v>
      </c>
    </row>
    <row r="84" spans="1:2" x14ac:dyDescent="0.25">
      <c r="A84" t="s">
        <v>259</v>
      </c>
      <c r="B84" t="s">
        <v>484</v>
      </c>
    </row>
    <row r="86" spans="1:2" x14ac:dyDescent="0.25">
      <c r="A86" t="s">
        <v>260</v>
      </c>
      <c r="B86" t="s">
        <v>485</v>
      </c>
    </row>
    <row r="87" spans="1:2" x14ac:dyDescent="0.25">
      <c r="A87" t="s">
        <v>261</v>
      </c>
      <c r="B87" t="s">
        <v>622</v>
      </c>
    </row>
    <row r="88" spans="1:2" x14ac:dyDescent="0.25">
      <c r="A88" t="s">
        <v>262</v>
      </c>
      <c r="B88" t="s">
        <v>486</v>
      </c>
    </row>
    <row r="89" spans="1:2" x14ac:dyDescent="0.25">
      <c r="A89" t="s">
        <v>263</v>
      </c>
      <c r="B89" t="s">
        <v>487</v>
      </c>
    </row>
    <row r="90" spans="1:2" x14ac:dyDescent="0.25">
      <c r="A90" t="s">
        <v>264</v>
      </c>
      <c r="B90" t="s">
        <v>623</v>
      </c>
    </row>
    <row r="91" spans="1:2" x14ac:dyDescent="0.25">
      <c r="A91" t="s">
        <v>265</v>
      </c>
      <c r="B91" t="s">
        <v>624</v>
      </c>
    </row>
    <row r="92" spans="1:2" x14ac:dyDescent="0.25">
      <c r="A92" t="s">
        <v>266</v>
      </c>
      <c r="B92" t="s">
        <v>488</v>
      </c>
    </row>
    <row r="93" spans="1:2" x14ac:dyDescent="0.25">
      <c r="A93" t="s">
        <v>267</v>
      </c>
      <c r="B93" t="s">
        <v>489</v>
      </c>
    </row>
    <row r="94" spans="1:2" x14ac:dyDescent="0.25">
      <c r="A94" t="s">
        <v>268</v>
      </c>
      <c r="B94" t="s">
        <v>490</v>
      </c>
    </row>
    <row r="95" spans="1:2" x14ac:dyDescent="0.25">
      <c r="A95" t="s">
        <v>269</v>
      </c>
      <c r="B95" t="s">
        <v>491</v>
      </c>
    </row>
    <row r="96" spans="1:2" x14ac:dyDescent="0.25">
      <c r="A96" t="s">
        <v>270</v>
      </c>
      <c r="B96" t="s">
        <v>492</v>
      </c>
    </row>
    <row r="97" spans="1:2" x14ac:dyDescent="0.25">
      <c r="A97" t="s">
        <v>271</v>
      </c>
      <c r="B97" t="s">
        <v>493</v>
      </c>
    </row>
    <row r="98" spans="1:2" x14ac:dyDescent="0.25">
      <c r="A98" t="s">
        <v>272</v>
      </c>
      <c r="B98" t="s">
        <v>494</v>
      </c>
    </row>
    <row r="99" spans="1:2" x14ac:dyDescent="0.25">
      <c r="A99" t="s">
        <v>273</v>
      </c>
      <c r="B99" t="s">
        <v>495</v>
      </c>
    </row>
    <row r="100" spans="1:2" x14ac:dyDescent="0.25">
      <c r="A100" t="s">
        <v>274</v>
      </c>
      <c r="B100" t="s">
        <v>496</v>
      </c>
    </row>
    <row r="101" spans="1:2" x14ac:dyDescent="0.25">
      <c r="A101" t="s">
        <v>275</v>
      </c>
      <c r="B101" t="s">
        <v>497</v>
      </c>
    </row>
    <row r="102" spans="1:2" x14ac:dyDescent="0.25">
      <c r="A102" t="s">
        <v>276</v>
      </c>
      <c r="B102" t="s">
        <v>498</v>
      </c>
    </row>
    <row r="103" spans="1:2" x14ac:dyDescent="0.25">
      <c r="A103" t="s">
        <v>277</v>
      </c>
      <c r="B103" t="s">
        <v>499</v>
      </c>
    </row>
    <row r="104" spans="1:2" x14ac:dyDescent="0.25">
      <c r="A104" t="s">
        <v>278</v>
      </c>
      <c r="B104" t="s">
        <v>625</v>
      </c>
    </row>
    <row r="105" spans="1:2" x14ac:dyDescent="0.25">
      <c r="A105" t="s">
        <v>279</v>
      </c>
      <c r="B105" t="s">
        <v>626</v>
      </c>
    </row>
    <row r="107" spans="1:2" x14ac:dyDescent="0.25">
      <c r="A107" t="s">
        <v>280</v>
      </c>
      <c r="B107" t="s">
        <v>500</v>
      </c>
    </row>
    <row r="108" spans="1:2" x14ac:dyDescent="0.25">
      <c r="A108" t="s">
        <v>281</v>
      </c>
      <c r="B108" t="s">
        <v>501</v>
      </c>
    </row>
    <row r="109" spans="1:2" x14ac:dyDescent="0.25">
      <c r="A109" t="s">
        <v>282</v>
      </c>
      <c r="B109" t="s">
        <v>502</v>
      </c>
    </row>
    <row r="110" spans="1:2" x14ac:dyDescent="0.25">
      <c r="A110" t="s">
        <v>283</v>
      </c>
      <c r="B110" t="s">
        <v>503</v>
      </c>
    </row>
    <row r="111" spans="1:2" x14ac:dyDescent="0.25">
      <c r="A111" t="s">
        <v>284</v>
      </c>
      <c r="B111" t="s">
        <v>627</v>
      </c>
    </row>
    <row r="112" spans="1:2" x14ac:dyDescent="0.25">
      <c r="A112" t="s">
        <v>285</v>
      </c>
      <c r="B112" t="s">
        <v>504</v>
      </c>
    </row>
    <row r="113" spans="1:2" x14ac:dyDescent="0.25">
      <c r="A113" t="s">
        <v>286</v>
      </c>
      <c r="B113" t="s">
        <v>628</v>
      </c>
    </row>
    <row r="114" spans="1:2" x14ac:dyDescent="0.25">
      <c r="A114" t="s">
        <v>287</v>
      </c>
      <c r="B114" t="s">
        <v>505</v>
      </c>
    </row>
    <row r="115" spans="1:2" x14ac:dyDescent="0.25">
      <c r="A115" t="s">
        <v>288</v>
      </c>
      <c r="B115" t="s">
        <v>629</v>
      </c>
    </row>
    <row r="116" spans="1:2" x14ac:dyDescent="0.25">
      <c r="A116" t="s">
        <v>289</v>
      </c>
      <c r="B116" t="s">
        <v>506</v>
      </c>
    </row>
    <row r="118" spans="1:2" x14ac:dyDescent="0.25">
      <c r="A118" t="s">
        <v>290</v>
      </c>
      <c r="B118" t="s">
        <v>507</v>
      </c>
    </row>
    <row r="119" spans="1:2" x14ac:dyDescent="0.25">
      <c r="A119" t="s">
        <v>291</v>
      </c>
      <c r="B119" t="s">
        <v>508</v>
      </c>
    </row>
    <row r="120" spans="1:2" x14ac:dyDescent="0.25">
      <c r="A120" t="s">
        <v>292</v>
      </c>
      <c r="B120" t="s">
        <v>509</v>
      </c>
    </row>
    <row r="121" spans="1:2" x14ac:dyDescent="0.25">
      <c r="A121" t="s">
        <v>293</v>
      </c>
      <c r="B121" t="s">
        <v>630</v>
      </c>
    </row>
    <row r="122" spans="1:2" x14ac:dyDescent="0.25">
      <c r="A122" t="s">
        <v>294</v>
      </c>
      <c r="B122" t="s">
        <v>631</v>
      </c>
    </row>
    <row r="123" spans="1:2" x14ac:dyDescent="0.25">
      <c r="A123" t="s">
        <v>295</v>
      </c>
      <c r="B123" t="s">
        <v>510</v>
      </c>
    </row>
    <row r="124" spans="1:2" x14ac:dyDescent="0.25">
      <c r="A124" t="s">
        <v>296</v>
      </c>
      <c r="B124" t="s">
        <v>511</v>
      </c>
    </row>
    <row r="125" spans="1:2" x14ac:dyDescent="0.25">
      <c r="A125" t="s">
        <v>297</v>
      </c>
      <c r="B125" t="s">
        <v>512</v>
      </c>
    </row>
    <row r="126" spans="1:2" x14ac:dyDescent="0.25">
      <c r="A126" t="s">
        <v>298</v>
      </c>
      <c r="B126" t="s">
        <v>513</v>
      </c>
    </row>
    <row r="127" spans="1:2" x14ac:dyDescent="0.25">
      <c r="A127" t="s">
        <v>299</v>
      </c>
      <c r="B127" t="s">
        <v>514</v>
      </c>
    </row>
    <row r="128" spans="1:2" x14ac:dyDescent="0.25">
      <c r="A128" t="s">
        <v>300</v>
      </c>
      <c r="B128" t="s">
        <v>515</v>
      </c>
    </row>
    <row r="129" spans="1:2" x14ac:dyDescent="0.25">
      <c r="A129" t="s">
        <v>301</v>
      </c>
      <c r="B129" t="s">
        <v>516</v>
      </c>
    </row>
    <row r="130" spans="1:2" x14ac:dyDescent="0.25">
      <c r="A130" t="s">
        <v>302</v>
      </c>
      <c r="B130" t="s">
        <v>517</v>
      </c>
    </row>
    <row r="131" spans="1:2" x14ac:dyDescent="0.25">
      <c r="A131" t="s">
        <v>303</v>
      </c>
      <c r="B131" t="s">
        <v>518</v>
      </c>
    </row>
    <row r="132" spans="1:2" x14ac:dyDescent="0.25">
      <c r="A132" t="s">
        <v>304</v>
      </c>
      <c r="B132" t="s">
        <v>519</v>
      </c>
    </row>
    <row r="133" spans="1:2" x14ac:dyDescent="0.25">
      <c r="A133" t="s">
        <v>305</v>
      </c>
      <c r="B133" t="s">
        <v>520</v>
      </c>
    </row>
    <row r="134" spans="1:2" x14ac:dyDescent="0.25">
      <c r="A134" t="s">
        <v>306</v>
      </c>
      <c r="B134" t="s">
        <v>521</v>
      </c>
    </row>
    <row r="135" spans="1:2" x14ac:dyDescent="0.25">
      <c r="A135" t="s">
        <v>307</v>
      </c>
      <c r="B135" t="s">
        <v>522</v>
      </c>
    </row>
    <row r="136" spans="1:2" x14ac:dyDescent="0.25">
      <c r="A136" t="s">
        <v>308</v>
      </c>
      <c r="B136" t="s">
        <v>523</v>
      </c>
    </row>
    <row r="137" spans="1:2" x14ac:dyDescent="0.25">
      <c r="A137" t="s">
        <v>309</v>
      </c>
      <c r="B137" t="s">
        <v>524</v>
      </c>
    </row>
    <row r="139" spans="1:2" x14ac:dyDescent="0.25">
      <c r="A139" t="s">
        <v>310</v>
      </c>
      <c r="B139" t="s">
        <v>632</v>
      </c>
    </row>
    <row r="140" spans="1:2" x14ac:dyDescent="0.25">
      <c r="A140" t="s">
        <v>311</v>
      </c>
      <c r="B140" t="s">
        <v>633</v>
      </c>
    </row>
    <row r="141" spans="1:2" x14ac:dyDescent="0.25">
      <c r="A141" t="s">
        <v>312</v>
      </c>
      <c r="B141" t="s">
        <v>525</v>
      </c>
    </row>
    <row r="142" spans="1:2" x14ac:dyDescent="0.25">
      <c r="A142" t="s">
        <v>313</v>
      </c>
      <c r="B142" t="s">
        <v>526</v>
      </c>
    </row>
    <row r="143" spans="1:2" x14ac:dyDescent="0.25">
      <c r="A143" t="s">
        <v>314</v>
      </c>
      <c r="B143" t="s">
        <v>634</v>
      </c>
    </row>
    <row r="144" spans="1:2" x14ac:dyDescent="0.25">
      <c r="A144" t="s">
        <v>315</v>
      </c>
      <c r="B144" t="s">
        <v>527</v>
      </c>
    </row>
    <row r="145" spans="1:2" x14ac:dyDescent="0.25">
      <c r="A145" t="s">
        <v>316</v>
      </c>
      <c r="B145" t="s">
        <v>528</v>
      </c>
    </row>
    <row r="146" spans="1:2" x14ac:dyDescent="0.25">
      <c r="A146" t="s">
        <v>317</v>
      </c>
      <c r="B146" t="s">
        <v>529</v>
      </c>
    </row>
    <row r="147" spans="1:2" x14ac:dyDescent="0.25">
      <c r="A147" t="s">
        <v>318</v>
      </c>
      <c r="B147" t="s">
        <v>530</v>
      </c>
    </row>
    <row r="148" spans="1:2" x14ac:dyDescent="0.25">
      <c r="A148" t="s">
        <v>319</v>
      </c>
      <c r="B148" t="s">
        <v>531</v>
      </c>
    </row>
    <row r="150" spans="1:2" x14ac:dyDescent="0.25">
      <c r="A150" t="s">
        <v>320</v>
      </c>
      <c r="B150" t="s">
        <v>532</v>
      </c>
    </row>
    <row r="151" spans="1:2" x14ac:dyDescent="0.25">
      <c r="A151" t="s">
        <v>321</v>
      </c>
      <c r="B151" t="s">
        <v>533</v>
      </c>
    </row>
    <row r="152" spans="1:2" x14ac:dyDescent="0.25">
      <c r="A152" t="s">
        <v>322</v>
      </c>
      <c r="B152" t="s">
        <v>534</v>
      </c>
    </row>
    <row r="153" spans="1:2" x14ac:dyDescent="0.25">
      <c r="A153" t="s">
        <v>323</v>
      </c>
      <c r="B153" t="s">
        <v>535</v>
      </c>
    </row>
    <row r="154" spans="1:2" x14ac:dyDescent="0.25">
      <c r="A154" t="s">
        <v>324</v>
      </c>
      <c r="B154" t="s">
        <v>536</v>
      </c>
    </row>
    <row r="155" spans="1:2" x14ac:dyDescent="0.25">
      <c r="A155" t="s">
        <v>325</v>
      </c>
      <c r="B155" t="s">
        <v>537</v>
      </c>
    </row>
    <row r="156" spans="1:2" x14ac:dyDescent="0.25">
      <c r="A156" t="s">
        <v>326</v>
      </c>
      <c r="B156" t="s">
        <v>538</v>
      </c>
    </row>
    <row r="157" spans="1:2" x14ac:dyDescent="0.25">
      <c r="A157" t="s">
        <v>327</v>
      </c>
      <c r="B157" t="s">
        <v>539</v>
      </c>
    </row>
    <row r="158" spans="1:2" x14ac:dyDescent="0.25">
      <c r="A158" t="s">
        <v>328</v>
      </c>
      <c r="B158" t="s">
        <v>540</v>
      </c>
    </row>
    <row r="159" spans="1:2" x14ac:dyDescent="0.25">
      <c r="A159" t="s">
        <v>329</v>
      </c>
      <c r="B159" t="s">
        <v>541</v>
      </c>
    </row>
    <row r="160" spans="1:2" x14ac:dyDescent="0.25">
      <c r="A160" t="s">
        <v>330</v>
      </c>
      <c r="B160" t="s">
        <v>542</v>
      </c>
    </row>
    <row r="161" spans="1:2" x14ac:dyDescent="0.25">
      <c r="A161" t="s">
        <v>331</v>
      </c>
      <c r="B161" t="s">
        <v>543</v>
      </c>
    </row>
    <row r="162" spans="1:2" x14ac:dyDescent="0.25">
      <c r="A162" t="s">
        <v>332</v>
      </c>
      <c r="B162" t="s">
        <v>635</v>
      </c>
    </row>
    <row r="163" spans="1:2" x14ac:dyDescent="0.25">
      <c r="A163" t="s">
        <v>333</v>
      </c>
      <c r="B163" t="s">
        <v>544</v>
      </c>
    </row>
    <row r="164" spans="1:2" x14ac:dyDescent="0.25">
      <c r="A164" t="s">
        <v>334</v>
      </c>
      <c r="B164" t="s">
        <v>636</v>
      </c>
    </row>
    <row r="165" spans="1:2" x14ac:dyDescent="0.25">
      <c r="A165" t="s">
        <v>335</v>
      </c>
      <c r="B165" t="s">
        <v>637</v>
      </c>
    </row>
    <row r="166" spans="1:2" x14ac:dyDescent="0.25">
      <c r="A166" t="s">
        <v>336</v>
      </c>
      <c r="B166" t="s">
        <v>545</v>
      </c>
    </row>
    <row r="167" spans="1:2" x14ac:dyDescent="0.25">
      <c r="A167" t="s">
        <v>337</v>
      </c>
      <c r="B167" t="s">
        <v>546</v>
      </c>
    </row>
    <row r="168" spans="1:2" x14ac:dyDescent="0.25">
      <c r="A168" t="s">
        <v>338</v>
      </c>
      <c r="B168" t="s">
        <v>547</v>
      </c>
    </row>
    <row r="169" spans="1:2" x14ac:dyDescent="0.25">
      <c r="A169" t="s">
        <v>339</v>
      </c>
      <c r="B169" t="s">
        <v>548</v>
      </c>
    </row>
    <row r="171" spans="1:2" x14ac:dyDescent="0.25">
      <c r="A171" t="s">
        <v>340</v>
      </c>
      <c r="B171" t="s">
        <v>638</v>
      </c>
    </row>
    <row r="172" spans="1:2" x14ac:dyDescent="0.25">
      <c r="A172" t="s">
        <v>341</v>
      </c>
      <c r="B172" t="s">
        <v>639</v>
      </c>
    </row>
    <row r="173" spans="1:2" x14ac:dyDescent="0.25">
      <c r="A173" t="s">
        <v>342</v>
      </c>
      <c r="B173" t="s">
        <v>640</v>
      </c>
    </row>
    <row r="174" spans="1:2" x14ac:dyDescent="0.25">
      <c r="A174" t="s">
        <v>343</v>
      </c>
      <c r="B174" t="s">
        <v>549</v>
      </c>
    </row>
    <row r="175" spans="1:2" x14ac:dyDescent="0.25">
      <c r="A175" t="s">
        <v>344</v>
      </c>
      <c r="B175" t="s">
        <v>550</v>
      </c>
    </row>
    <row r="176" spans="1:2" x14ac:dyDescent="0.25">
      <c r="A176" t="s">
        <v>345</v>
      </c>
      <c r="B176" t="s">
        <v>551</v>
      </c>
    </row>
    <row r="177" spans="1:2" x14ac:dyDescent="0.25">
      <c r="A177" t="s">
        <v>346</v>
      </c>
      <c r="B177" t="s">
        <v>552</v>
      </c>
    </row>
    <row r="178" spans="1:2" x14ac:dyDescent="0.25">
      <c r="A178" t="s">
        <v>347</v>
      </c>
      <c r="B178" t="s">
        <v>553</v>
      </c>
    </row>
    <row r="179" spans="1:2" x14ac:dyDescent="0.25">
      <c r="A179" t="s">
        <v>348</v>
      </c>
      <c r="B179" t="s">
        <v>554</v>
      </c>
    </row>
    <row r="180" spans="1:2" x14ac:dyDescent="0.25">
      <c r="A180" t="s">
        <v>349</v>
      </c>
      <c r="B180" t="s">
        <v>555</v>
      </c>
    </row>
    <row r="182" spans="1:2" x14ac:dyDescent="0.25">
      <c r="A182" t="s">
        <v>350</v>
      </c>
      <c r="B182" t="s">
        <v>641</v>
      </c>
    </row>
    <row r="183" spans="1:2" x14ac:dyDescent="0.25">
      <c r="A183" t="s">
        <v>351</v>
      </c>
      <c r="B183" t="s">
        <v>556</v>
      </c>
    </row>
    <row r="184" spans="1:2" x14ac:dyDescent="0.25">
      <c r="A184" t="s">
        <v>352</v>
      </c>
      <c r="B184" t="s">
        <v>642</v>
      </c>
    </row>
    <row r="185" spans="1:2" x14ac:dyDescent="0.25">
      <c r="A185" t="s">
        <v>353</v>
      </c>
      <c r="B185" t="s">
        <v>557</v>
      </c>
    </row>
    <row r="186" spans="1:2" x14ac:dyDescent="0.25">
      <c r="A186" t="s">
        <v>354</v>
      </c>
      <c r="B186" t="s">
        <v>558</v>
      </c>
    </row>
    <row r="187" spans="1:2" x14ac:dyDescent="0.25">
      <c r="A187" t="s">
        <v>355</v>
      </c>
      <c r="B187" t="s">
        <v>559</v>
      </c>
    </row>
    <row r="188" spans="1:2" x14ac:dyDescent="0.25">
      <c r="A188" t="s">
        <v>356</v>
      </c>
      <c r="B188" t="s">
        <v>560</v>
      </c>
    </row>
    <row r="189" spans="1:2" x14ac:dyDescent="0.25">
      <c r="A189" t="s">
        <v>357</v>
      </c>
      <c r="B189" t="s">
        <v>561</v>
      </c>
    </row>
    <row r="190" spans="1:2" x14ac:dyDescent="0.25">
      <c r="A190" t="s">
        <v>358</v>
      </c>
      <c r="B190" t="s">
        <v>562</v>
      </c>
    </row>
    <row r="191" spans="1:2" x14ac:dyDescent="0.25">
      <c r="A191" t="s">
        <v>359</v>
      </c>
      <c r="B191" t="s">
        <v>643</v>
      </c>
    </row>
    <row r="192" spans="1:2" x14ac:dyDescent="0.25">
      <c r="A192" t="s">
        <v>360</v>
      </c>
      <c r="B192" t="s">
        <v>585</v>
      </c>
    </row>
    <row r="193" spans="1:2" x14ac:dyDescent="0.25">
      <c r="A193" t="s">
        <v>361</v>
      </c>
      <c r="B193" t="s">
        <v>586</v>
      </c>
    </row>
    <row r="194" spans="1:2" x14ac:dyDescent="0.25">
      <c r="A194" t="s">
        <v>362</v>
      </c>
      <c r="B194" t="s">
        <v>587</v>
      </c>
    </row>
    <row r="195" spans="1:2" x14ac:dyDescent="0.25">
      <c r="A195" t="s">
        <v>363</v>
      </c>
      <c r="B195" t="s">
        <v>588</v>
      </c>
    </row>
    <row r="196" spans="1:2" x14ac:dyDescent="0.25">
      <c r="A196" t="s">
        <v>364</v>
      </c>
      <c r="B196" t="s">
        <v>589</v>
      </c>
    </row>
    <row r="197" spans="1:2" x14ac:dyDescent="0.25">
      <c r="A197" t="s">
        <v>365</v>
      </c>
      <c r="B197" t="s">
        <v>590</v>
      </c>
    </row>
    <row r="198" spans="1:2" x14ac:dyDescent="0.25">
      <c r="A198" t="s">
        <v>366</v>
      </c>
      <c r="B198" t="s">
        <v>591</v>
      </c>
    </row>
    <row r="199" spans="1:2" x14ac:dyDescent="0.25">
      <c r="A199" t="s">
        <v>367</v>
      </c>
      <c r="B199" t="s">
        <v>592</v>
      </c>
    </row>
    <row r="200" spans="1:2" x14ac:dyDescent="0.25">
      <c r="A200" t="s">
        <v>368</v>
      </c>
      <c r="B200" t="s">
        <v>593</v>
      </c>
    </row>
    <row r="201" spans="1:2" x14ac:dyDescent="0.25">
      <c r="A201" t="s">
        <v>369</v>
      </c>
      <c r="B201" t="s">
        <v>594</v>
      </c>
    </row>
    <row r="203" spans="1:2" x14ac:dyDescent="0.25">
      <c r="A203" t="s">
        <v>370</v>
      </c>
      <c r="B203" t="s">
        <v>595</v>
      </c>
    </row>
    <row r="204" spans="1:2" x14ac:dyDescent="0.25">
      <c r="A204" t="s">
        <v>371</v>
      </c>
      <c r="B204" t="s">
        <v>596</v>
      </c>
    </row>
    <row r="205" spans="1:2" x14ac:dyDescent="0.25">
      <c r="A205" t="s">
        <v>372</v>
      </c>
      <c r="B205" t="s">
        <v>645</v>
      </c>
    </row>
    <row r="206" spans="1:2" x14ac:dyDescent="0.25">
      <c r="A206" t="s">
        <v>373</v>
      </c>
      <c r="B206" t="s">
        <v>644</v>
      </c>
    </row>
    <row r="207" spans="1:2" x14ac:dyDescent="0.25">
      <c r="A207" t="s">
        <v>374</v>
      </c>
      <c r="B207" t="s">
        <v>646</v>
      </c>
    </row>
    <row r="208" spans="1:2" x14ac:dyDescent="0.25">
      <c r="A208" t="s">
        <v>375</v>
      </c>
      <c r="B208" t="s">
        <v>597</v>
      </c>
    </row>
    <row r="209" spans="1:2" x14ac:dyDescent="0.25">
      <c r="A209" t="s">
        <v>376</v>
      </c>
      <c r="B209" t="s">
        <v>647</v>
      </c>
    </row>
    <row r="210" spans="1:2" x14ac:dyDescent="0.25">
      <c r="A210" t="s">
        <v>377</v>
      </c>
      <c r="B210" t="s">
        <v>648</v>
      </c>
    </row>
    <row r="211" spans="1:2" x14ac:dyDescent="0.25">
      <c r="A211" t="s">
        <v>378</v>
      </c>
      <c r="B211" t="s">
        <v>598</v>
      </c>
    </row>
    <row r="212" spans="1:2" x14ac:dyDescent="0.25">
      <c r="A212" t="s">
        <v>379</v>
      </c>
      <c r="B212" t="s">
        <v>649</v>
      </c>
    </row>
    <row r="214" spans="1:2" x14ac:dyDescent="0.25">
      <c r="A214" t="s">
        <v>380</v>
      </c>
      <c r="B214" t="s">
        <v>599</v>
      </c>
    </row>
    <row r="215" spans="1:2" x14ac:dyDescent="0.25">
      <c r="A215" t="s">
        <v>381</v>
      </c>
      <c r="B215" t="s">
        <v>600</v>
      </c>
    </row>
    <row r="216" spans="1:2" x14ac:dyDescent="0.25">
      <c r="A216" t="s">
        <v>382</v>
      </c>
      <c r="B216" t="s">
        <v>601</v>
      </c>
    </row>
    <row r="217" spans="1:2" x14ac:dyDescent="0.25">
      <c r="A217" t="s">
        <v>383</v>
      </c>
      <c r="B217" t="s">
        <v>602</v>
      </c>
    </row>
    <row r="218" spans="1:2" x14ac:dyDescent="0.25">
      <c r="A218" t="s">
        <v>384</v>
      </c>
      <c r="B218" t="s">
        <v>603</v>
      </c>
    </row>
    <row r="219" spans="1:2" x14ac:dyDescent="0.25">
      <c r="A219" t="s">
        <v>385</v>
      </c>
      <c r="B219" t="s">
        <v>604</v>
      </c>
    </row>
    <row r="220" spans="1:2" x14ac:dyDescent="0.25">
      <c r="A220" t="s">
        <v>386</v>
      </c>
      <c r="B220" t="s">
        <v>605</v>
      </c>
    </row>
    <row r="221" spans="1:2" x14ac:dyDescent="0.25">
      <c r="A221" t="s">
        <v>387</v>
      </c>
      <c r="B221" t="s">
        <v>650</v>
      </c>
    </row>
    <row r="222" spans="1:2" x14ac:dyDescent="0.25">
      <c r="A222" t="s">
        <v>388</v>
      </c>
      <c r="B222" t="s">
        <v>651</v>
      </c>
    </row>
    <row r="223" spans="1:2" x14ac:dyDescent="0.25">
      <c r="A223" t="s">
        <v>389</v>
      </c>
      <c r="B223" t="s">
        <v>652</v>
      </c>
    </row>
    <row r="224" spans="1:2" x14ac:dyDescent="0.25">
      <c r="A224" t="s">
        <v>390</v>
      </c>
      <c r="B224" t="s">
        <v>653</v>
      </c>
    </row>
    <row r="225" spans="1:2" x14ac:dyDescent="0.25">
      <c r="A225" t="s">
        <v>391</v>
      </c>
      <c r="B225" t="s">
        <v>563</v>
      </c>
    </row>
    <row r="226" spans="1:2" x14ac:dyDescent="0.25">
      <c r="A226" t="s">
        <v>392</v>
      </c>
      <c r="B226" t="s">
        <v>564</v>
      </c>
    </row>
    <row r="227" spans="1:2" x14ac:dyDescent="0.25">
      <c r="A227" t="s">
        <v>393</v>
      </c>
      <c r="B227" t="s">
        <v>654</v>
      </c>
    </row>
    <row r="228" spans="1:2" x14ac:dyDescent="0.25">
      <c r="A228" t="s">
        <v>394</v>
      </c>
      <c r="B228" t="s">
        <v>565</v>
      </c>
    </row>
    <row r="229" spans="1:2" x14ac:dyDescent="0.25">
      <c r="A229" t="s">
        <v>395</v>
      </c>
      <c r="B229" t="s">
        <v>566</v>
      </c>
    </row>
    <row r="230" spans="1:2" x14ac:dyDescent="0.25">
      <c r="A230" t="s">
        <v>396</v>
      </c>
      <c r="B230" t="s">
        <v>567</v>
      </c>
    </row>
    <row r="231" spans="1:2" x14ac:dyDescent="0.25">
      <c r="A231" t="s">
        <v>397</v>
      </c>
      <c r="B231" t="s">
        <v>655</v>
      </c>
    </row>
    <row r="232" spans="1:2" x14ac:dyDescent="0.25">
      <c r="A232" t="s">
        <v>398</v>
      </c>
      <c r="B232" t="s">
        <v>568</v>
      </c>
    </row>
    <row r="233" spans="1:2" x14ac:dyDescent="0.25">
      <c r="A233" t="s">
        <v>399</v>
      </c>
      <c r="B233" t="s">
        <v>656</v>
      </c>
    </row>
    <row r="235" spans="1:2" x14ac:dyDescent="0.25">
      <c r="A235" t="s">
        <v>400</v>
      </c>
      <c r="B235" t="s">
        <v>569</v>
      </c>
    </row>
    <row r="236" spans="1:2" x14ac:dyDescent="0.25">
      <c r="A236" t="s">
        <v>401</v>
      </c>
      <c r="B236" t="s">
        <v>570</v>
      </c>
    </row>
    <row r="237" spans="1:2" x14ac:dyDescent="0.25">
      <c r="A237" t="s">
        <v>402</v>
      </c>
      <c r="B237" t="s">
        <v>571</v>
      </c>
    </row>
    <row r="238" spans="1:2" x14ac:dyDescent="0.25">
      <c r="A238" t="s">
        <v>403</v>
      </c>
      <c r="B238" t="s">
        <v>572</v>
      </c>
    </row>
    <row r="239" spans="1:2" x14ac:dyDescent="0.25">
      <c r="A239" t="s">
        <v>404</v>
      </c>
      <c r="B239" t="s">
        <v>657</v>
      </c>
    </row>
    <row r="240" spans="1:2" x14ac:dyDescent="0.25">
      <c r="A240" t="s">
        <v>405</v>
      </c>
      <c r="B240" t="s">
        <v>658</v>
      </c>
    </row>
    <row r="241" spans="1:2" x14ac:dyDescent="0.25">
      <c r="A241" t="s">
        <v>406</v>
      </c>
      <c r="B241" t="s">
        <v>659</v>
      </c>
    </row>
    <row r="242" spans="1:2" x14ac:dyDescent="0.25">
      <c r="A242" t="s">
        <v>407</v>
      </c>
      <c r="B242" t="s">
        <v>660</v>
      </c>
    </row>
    <row r="243" spans="1:2" x14ac:dyDescent="0.25">
      <c r="A243" t="s">
        <v>408</v>
      </c>
      <c r="B243" t="s">
        <v>661</v>
      </c>
    </row>
    <row r="244" spans="1:2" x14ac:dyDescent="0.25">
      <c r="A244" t="s">
        <v>409</v>
      </c>
      <c r="B244" t="s">
        <v>573</v>
      </c>
    </row>
    <row r="246" spans="1:2" x14ac:dyDescent="0.25">
      <c r="A246" t="s">
        <v>410</v>
      </c>
      <c r="B246" t="s">
        <v>574</v>
      </c>
    </row>
    <row r="247" spans="1:2" x14ac:dyDescent="0.25">
      <c r="A247" t="s">
        <v>411</v>
      </c>
      <c r="B247" t="s">
        <v>575</v>
      </c>
    </row>
    <row r="248" spans="1:2" x14ac:dyDescent="0.25">
      <c r="A248" t="s">
        <v>412</v>
      </c>
      <c r="B248" t="s">
        <v>576</v>
      </c>
    </row>
    <row r="249" spans="1:2" x14ac:dyDescent="0.25">
      <c r="A249" t="s">
        <v>413</v>
      </c>
      <c r="B249" t="s">
        <v>577</v>
      </c>
    </row>
    <row r="250" spans="1:2" x14ac:dyDescent="0.25">
      <c r="A250" t="s">
        <v>414</v>
      </c>
      <c r="B250" t="s">
        <v>578</v>
      </c>
    </row>
    <row r="251" spans="1:2" x14ac:dyDescent="0.25">
      <c r="A251" t="s">
        <v>415</v>
      </c>
      <c r="B251" t="s">
        <v>579</v>
      </c>
    </row>
    <row r="252" spans="1:2" x14ac:dyDescent="0.25">
      <c r="A252" t="s">
        <v>416</v>
      </c>
      <c r="B252" t="s">
        <v>580</v>
      </c>
    </row>
    <row r="253" spans="1:2" x14ac:dyDescent="0.25">
      <c r="A253" t="s">
        <v>417</v>
      </c>
      <c r="B253" t="s">
        <v>581</v>
      </c>
    </row>
    <row r="254" spans="1:2" x14ac:dyDescent="0.25">
      <c r="A254" t="s">
        <v>418</v>
      </c>
      <c r="B254" t="s">
        <v>582</v>
      </c>
    </row>
    <row r="255" spans="1:2" x14ac:dyDescent="0.25">
      <c r="A255" t="s">
        <v>419</v>
      </c>
      <c r="B255" t="s">
        <v>583</v>
      </c>
    </row>
    <row r="256" spans="1:2" x14ac:dyDescent="0.25">
      <c r="A256" t="s">
        <v>420</v>
      </c>
      <c r="B256" t="s">
        <v>584</v>
      </c>
    </row>
  </sheetData>
  <mergeCells count="1">
    <mergeCell ref="A3:C3"/>
  </mergeCells>
  <hyperlinks>
    <hyperlink ref="B14" r:id="rId1" display="http://www.worldatlas.com/webimage/countrys/europe/am.htm"/>
    <hyperlink ref="B15" r:id="rId2" display="http://www.worldatlas.com/webimage/countrys/namerica/caribb/aw.htm"/>
    <hyperlink ref="B16" r:id="rId3" display="http://www.worldatlas.com/webimage/countrys/oceania/au.htm"/>
    <hyperlink ref="B17" r:id="rId4" display="http://www.worldatlas.com/webimage/countrys/europe/at.htm"/>
    <hyperlink ref="B18" r:id="rId5" display="http://www.worldatlas.com/webimage/countrys/europe/az.htm"/>
    <hyperlink ref="B19" r:id="rId6" display="http://www.worldatlas.com/webimage/countrys/namerica/caribb/bs.htm"/>
    <hyperlink ref="B20" r:id="rId7" display="http://www.worldatlas.com/webimage/countrys/asia/bh.htm"/>
    <hyperlink ref="B21" r:id="rId8" display="http://www.worldatlas.com/webimage/countrys/asia/bd.htm"/>
    <hyperlink ref="B22" r:id="rId9" display="http://www.worldatlas.com/webimage/countrys/namerica/caribb/bb.htm"/>
    <hyperlink ref="B23" r:id="rId10" display="http://www.worldatlas.com/webimage/countrys/europe/by.htm"/>
    <hyperlink ref="B24" r:id="rId11" display="http://www.worldatlas.com/webimage/countrys/europe/be.htm"/>
    <hyperlink ref="B25" r:id="rId12" display="http://www.worldatlas.com/webimage/countrys/namerica/camerica/bz.htm"/>
    <hyperlink ref="B26" r:id="rId13" display="http://www.worldatlas.com/webimage/countrys/africa/bj.htm"/>
    <hyperlink ref="B27" r:id="rId14" display="http://www.worldatlas.com/webimage/countrys/namerica/caribb/bm.htm"/>
    <hyperlink ref="B28" r:id="rId15" display="http://www.worldatlas.com/webimage/countrys/asia/bt.htm"/>
    <hyperlink ref="B29" r:id="rId16" display="http://www.worldatlas.com/webimage/countrys/samerica/bo.htm"/>
    <hyperlink ref="B30" r:id="rId17" display="http://www.worldatlas.com/webimage/countrys/europe/ba.htm"/>
    <hyperlink ref="B31" r:id="rId18" display="http://www.worldatlas.com/webimage/countrys/africa/bw.htm"/>
    <hyperlink ref="B32" r:id="rId19" display="http://www.worldatlas.com/webimage/countrys/europe/no.htm"/>
    <hyperlink ref="B33" r:id="rId20" display="http://www.worldatlas.com/webimage/countrys/samerica/br.htm"/>
    <hyperlink ref="B34" r:id="rId21" display="http://www.worldatlas.com/webimage/countrys/asia/biot.htm"/>
    <hyperlink ref="B35" r:id="rId22" display="http://www.worldatlas.com/webimage/countrys/asia/bn.htm"/>
    <hyperlink ref="B36" r:id="rId23" display="http://www.worldatlas.com/webimage/countrys/europe/bg.htm"/>
    <hyperlink ref="B37" r:id="rId24" display="http://www.worldatlas.com/webimage/countrys/africa/bf.htm"/>
    <hyperlink ref="B38" r:id="rId25" display="http://www.worldatlas.com/webimage/countrys/africa/bi.htm"/>
    <hyperlink ref="B39" r:id="rId26" display="http://www.worldatlas.com/webimage/countrys/asia/kh.htm"/>
    <hyperlink ref="B40" r:id="rId27" display="http://www.worldatlas.com/webimage/countrys/africa/cm.htm"/>
    <hyperlink ref="B41" r:id="rId28" display="http://www.worldatlas.com/webimage/countrys/namerica/ca.htm"/>
    <hyperlink ref="B42" r:id="rId29" display="http://www.worldatlas.com/webimage/countrys/africa/cv.htm"/>
    <hyperlink ref="B43" r:id="rId30" display="http://www.worldatlas.com/webimage/countrys/namerica/caribb/ky.htm"/>
    <hyperlink ref="B45" r:id="rId31" display="http://www.worldatlas.com/webimage/countrys/africa/TD.htm"/>
    <hyperlink ref="B46" r:id="rId32" display="http://www.worldatlas.com/webimage/countrys/samerica/cl.htm"/>
    <hyperlink ref="B47" r:id="rId33" display="http://www.worldatlas.com/webimage/countrys/asia/cn.htm"/>
    <hyperlink ref="B48" r:id="rId34" display="http://www.worldatlas.com/webimage/countrys/islands/indian/xmas.htm"/>
    <hyperlink ref="B49" r:id="rId35" display="http://www.worldatlas.com/webimage/countrys/oceania/au.htm"/>
    <hyperlink ref="B50" r:id="rId36" display="http://www.worldatlas.com/webimage/countrys/samerica/co.htm"/>
    <hyperlink ref="B51" r:id="rId37" display="http://www.worldatlas.com/webimage/countrys/africa/km.htm"/>
    <hyperlink ref="B52" r:id="rId38" display="http://www.worldatlas.com/webimage/countrys/africa/cg.htm"/>
    <hyperlink ref="B53" r:id="rId39" display="http://www.worldatlas.com/webimage/countrys/africa/cd.htm"/>
    <hyperlink ref="B54" r:id="rId40" display="http://www.worldatlas.com/webimage/countrys/oceania/ck.htm"/>
    <hyperlink ref="B55" r:id="rId41" display="http://www.worldatlas.com/webimage/countrys/namerica/camerica/pcr.htm"/>
    <hyperlink ref="B56" r:id="rId42" display="http://www.worldatlas.com/webimage/countrys/africa/ci.htm"/>
    <hyperlink ref="B57" r:id="rId43" display="http://www.worldatlas.com/webimage/countrys/europe/hr.htm"/>
    <hyperlink ref="B58" r:id="rId44" display="http://www.worldatlas.com/webimage/countrys/namerica/caribb/cu.htm"/>
    <hyperlink ref="B59" r:id="rId45" display="http://www.worldatlas.com/webimage/countrys/europe/cy.htm"/>
    <hyperlink ref="B60" r:id="rId46" display="http://www.worldatlas.com/webimage/countrys/europe/cz.htm"/>
    <hyperlink ref="B61" r:id="rId47" display="http://www.worldatlas.com/webimage/countrys/europe/dk.htm"/>
    <hyperlink ref="B62" r:id="rId48" display="http://www.worldatlas.com/webimage/countrys/africa/dj.htm"/>
    <hyperlink ref="B63" r:id="rId49" display="http://www.worldatlas.com/webimage/countrys/namerica/caribb/dm.htm"/>
    <hyperlink ref="B64" r:id="rId50" display="http://www.worldatlas.com/webimage/countrys/namerica/caribb/do.htm"/>
    <hyperlink ref="B65" r:id="rId51" display="http://www.worldatlas.com/webimage/countrys/africa/tp.htm"/>
    <hyperlink ref="B66" r:id="rId52" display="http://www.worldatlas.com/webimage/countrys/samerica/ec.htm"/>
    <hyperlink ref="B67" r:id="rId53" display="http://www.worldatlas.com/webimage/countrys/africa/eg.htm"/>
    <hyperlink ref="B68" r:id="rId54" display="http://www.worldatlas.com/webimage/countrys/namerica/camerica/sv.htm"/>
    <hyperlink ref="B69" r:id="rId55" display="http://www.worldatlas.com/webimage/countrys/africa/GQ.htm"/>
    <hyperlink ref="B70" r:id="rId56" display="http://www.worldatlas.com/webimage/countrys/africa/er.htm"/>
    <hyperlink ref="B71" r:id="rId57" display="http://www.worldatlas.com/webimage/countrys/europe/ee.htm"/>
    <hyperlink ref="B72" r:id="rId58" display="http://www.worldatlas.com/webimage/countrys/africa/et.htm"/>
    <hyperlink ref="B73" r:id="rId59" display="http://www.worldatlas.com/webimage/countrys/samerica/fk.htm"/>
    <hyperlink ref="B75" r:id="rId60" display="http://www.worldatlas.com/webimage/countrys/europe/faeroe.htm"/>
    <hyperlink ref="B76" r:id="rId61" display="http://www.worldatlas.com/webimage/countrys/oceania/fj.htm"/>
    <hyperlink ref="B77" r:id="rId62" display="http://www.worldatlas.com/webimage/countrys/europe/fi.htm"/>
    <hyperlink ref="B78" r:id="rId63" display="http://www.worldatlas.com/webimage/countrys/europe/fr.htm"/>
    <hyperlink ref="B79" r:id="rId64" display="http://www.worldatlas.com/webimage/countrys/europe/fr.htm"/>
    <hyperlink ref="B80" r:id="rId65" display="http://www.worldatlas.com/webimage/countrys/samerica/gf.htm"/>
    <hyperlink ref="B81" r:id="rId66" display="http://www.worldatlas.com/webimage/countrys/oceania/pf.htm"/>
    <hyperlink ref="B83" r:id="rId67" display="http://www.worldatlas.com/webimage/countrys/africa/ga.htm"/>
    <hyperlink ref="B84" r:id="rId68" display="http://www.worldatlas.com/webimage/countrys/africa/gm.htm"/>
    <hyperlink ref="B86" r:id="rId69" display="http://www.worldatlas.com/webimage/countrys/europe/ge.htm"/>
    <hyperlink ref="B87" r:id="rId70" display="http://www.worldatlas.com/webimage/countrys/europe/de.htm"/>
    <hyperlink ref="B88" r:id="rId71" display="http://www.worldatlas.com/webimage/countrys/africa/gh.htm"/>
    <hyperlink ref="B89" r:id="rId72" display="http://www.worldatlas.com/webimage/countrys/europe/gi.htm"/>
    <hyperlink ref="B90" r:id="rId73" display="http://www.worldatlas.com/webimage/countrys/europe/gr.htm"/>
    <hyperlink ref="B91" r:id="rId74" display="http://www.worldatlas.com/webimage/countrys/namerica/gl.htm"/>
    <hyperlink ref="B92" r:id="rId75" display="http://www.worldatlas.com/webimage/countrys/namerica/caribb/gd.htm"/>
    <hyperlink ref="B93" r:id="rId76" display="http://www.worldatlas.com/webimage/countrys/namerica/caribb/gp.htm"/>
    <hyperlink ref="B94" r:id="rId77" display="http://www.worldatlas.com/webimage/countrys/oceania/gu.htm"/>
    <hyperlink ref="B95" r:id="rId78" display="http://www.worldatlas.com/webimage/countrys/namerica/camerica/gt.htm"/>
    <hyperlink ref="B96" r:id="rId79" display="http://www.worldatlas.com/webimage/countrys/africa/gn.htm"/>
    <hyperlink ref="B97" r:id="rId80" display="http://www.worldatlas.com/webimage/countrys/africa/gw.htm"/>
    <hyperlink ref="B98" r:id="rId81" display="http://www.worldatlas.com/webimage/countrys/samerica/gy.htm"/>
    <hyperlink ref="B99" r:id="rId82" display="http://www.worldatlas.com/webimage/countrys/namerica/caribb/ht.htm"/>
    <hyperlink ref="B100" r:id="rId83" display="http://www.worldatlas.com/webimage/countrys/islands/indian/heard.htm"/>
    <hyperlink ref="B101" r:id="rId84" display="http://www.worldatlas.com/webimage/countrys/europe/va.htm"/>
    <hyperlink ref="B102" r:id="rId85" display="http://www.worldatlas.com/webimage/countrys/namerica/camerica/hn.htm"/>
    <hyperlink ref="B103" r:id="rId86" display="http://www.worldatlas.com/webimage/countrys/asia/hk.htm"/>
    <hyperlink ref="B104" r:id="rId87" display="http://www.worldatlas.com/webimage/countrys/europe/hu.htm"/>
    <hyperlink ref="B105" r:id="rId88" display="http://www.worldatlas.com/webimage/countrys/europe/is.htm"/>
    <hyperlink ref="B107" r:id="rId89" display="http://www.worldatlas.com/webimage/countrys/asia/in.htm"/>
    <hyperlink ref="B108" r:id="rId90" display="http://www.worldatlas.com/webimage/countrys/asia/id.htm"/>
    <hyperlink ref="B109" r:id="rId91" display="http://www.worldatlas.com/webimage/countrys/asia/ir.htm"/>
    <hyperlink ref="B110" r:id="rId92" display="http://www.worldatlas.com/webimage/countrys/asia/iq.htm"/>
    <hyperlink ref="B111" r:id="rId93" display="http://www.worldatlas.com/webimage/countrys/europe/ie.htm"/>
    <hyperlink ref="B112" r:id="rId94" display="http://www.worldatlas.com/webimage/countrys/asia/il.htm"/>
    <hyperlink ref="B113" r:id="rId95" display="http://www.worldatlas.com/webimage/countrys/europe/it.htm"/>
    <hyperlink ref="B114" r:id="rId96" display="http://www.worldatlas.com/webimage/countrys/namerica/caribb/jm.htm"/>
    <hyperlink ref="B115" r:id="rId97" display="mailto:legal@worldatlas.com"/>
    <hyperlink ref="B116" r:id="rId98" display="http://www.worldatlas.com/webimage/countrys/asia/jo.htm"/>
    <hyperlink ref="B118" r:id="rId99" display="http://www.worldatlas.com/webimage/countrys/asia/kz.htm"/>
    <hyperlink ref="B119" r:id="rId100" display="http://www.worldatlas.com/webimage/countrys/africa/ke.htm"/>
    <hyperlink ref="B120" r:id="rId101" display="http://www.worldatlas.com/webimage/countrys/oceania/ki.htm"/>
    <hyperlink ref="B121" r:id="rId102" display="http://www.worldatlas.com/webimage/countrys/asia/kp.htm"/>
    <hyperlink ref="B122" r:id="rId103" display="http://www.worldatlas.com/webimage/countrys/asia/kr.htm"/>
    <hyperlink ref="B123" r:id="rId104" display="http://www.worldatlas.com/webimage/countrys/asia/kw.htm"/>
    <hyperlink ref="B124" r:id="rId105" display="http://www.worldatlas.com/webimage/countrys/asia/kg.htm"/>
    <hyperlink ref="B125" r:id="rId106" display="http://www.worldatlas.com/webimage/countrys/asia/la.htm"/>
    <hyperlink ref="B126" r:id="rId107" display="http://www.worldatlas.com/webimage/countrys/europe/lv.htm"/>
    <hyperlink ref="B127" r:id="rId108" display="http://www.worldatlas.com/webimage/countrys/asia/lb.htm"/>
    <hyperlink ref="B128" r:id="rId109" display="http://www.worldatlas.com/webimage/countrys/africa/ls.htm"/>
    <hyperlink ref="B129" r:id="rId110" display="http://www.worldatlas.com/webimage/countrys/africa/lr.htm"/>
    <hyperlink ref="B130" r:id="rId111" display="http://www.worldatlas.com/webimage/countrys/africa/ly.htm"/>
    <hyperlink ref="B131" r:id="rId112" display="http://www.worldatlas.com/webimage/countrys/europe/li.htm"/>
    <hyperlink ref="B132" r:id="rId113" display="http://www.worldatlas.com/webimage/countrys/europe/lt.htm"/>
    <hyperlink ref="B133" r:id="rId114" display="http://www.worldatlas.com/webimage/countrys/europe/lu.htm"/>
    <hyperlink ref="B134" r:id="rId115" display="http://www.worldatlas.com/webimage/countrys/asia/mo.htm"/>
    <hyperlink ref="B135" r:id="rId116" display="http://www.worldatlas.com/webimage/countrys/europe/mk.htm"/>
    <hyperlink ref="B136" r:id="rId117" display="http://www.worldatlas.com/webimage/countrys/africa/mg.htm"/>
    <hyperlink ref="B137" r:id="rId118" display="http://www.worldatlas.com/webimage/countrys/africa/mw.htm"/>
    <hyperlink ref="B139" r:id="rId119" display="http://www.worldatlas.com/webimage/countrys/asia/my.htm"/>
    <hyperlink ref="B140" r:id="rId120" display="http://www.worldatlas.com/webimage/countrys/asia/mv.htm"/>
    <hyperlink ref="B141" r:id="rId121" display="http://www.worldatlas.com/webimage/countrys/africa/ml.htm"/>
    <hyperlink ref="B142" r:id="rId122" display="http://www.worldatlas.com/webimage/countrys/europe/mt.htm"/>
    <hyperlink ref="B143" r:id="rId123" display="http://www.worldatlas.com/webimage/countrys/oceania/mh.htm"/>
    <hyperlink ref="B144" r:id="rId124" display="http://www.worldatlas.com/webimage/countrys/namerica/caribb/martnque.htm"/>
    <hyperlink ref="B145" r:id="rId125" display="http://www.worldatlas.com/webimage/countrys/africa/mr.htm"/>
    <hyperlink ref="B146" r:id="rId126" display="http://www.worldatlas.com/webimage/countrys/africa/mu.htm"/>
    <hyperlink ref="B147" r:id="rId127" display="http://www.worldatlas.com/webimage/flags/countrys/assorted/mayotte.htm"/>
    <hyperlink ref="B148" r:id="rId128" display="http://www.worldatlas.com/webimage/countrys/namerica/mx.htm"/>
    <hyperlink ref="B150" r:id="rId129" display="http://www.worldatlas.com/webimage/countrys/oceania/fm.htm"/>
    <hyperlink ref="B151" r:id="rId130" display="http://www.worldatlas.com/webimage/countrys/europe/md.htm"/>
    <hyperlink ref="B152" r:id="rId131" display="http://www.worldatlas.com/webimage/countrys/europe/mc.htm"/>
    <hyperlink ref="B153" r:id="rId132" display="http://www.worldatlas.com/webimage/countrys/asia/mn.htm"/>
    <hyperlink ref="B154" r:id="rId133" display="http://www.worldatlas.com/webimage/countrys/europe/me.htm"/>
    <hyperlink ref="B155" r:id="rId134" display="http://www.worldatlas.com/header_final/search.html?q=MONTSERRAT"/>
    <hyperlink ref="B156" r:id="rId135" display="http://www.worldatlas.com/webimage/countrys/africa/ma.htm"/>
    <hyperlink ref="B157" r:id="rId136" display="http://www.worldatlas.com/webimage/countrys/africa/mz.htm"/>
    <hyperlink ref="B158" r:id="rId137" display="http://www.worldatlas.com/webimage/countrys/asia/mm.htm"/>
    <hyperlink ref="B159" r:id="rId138" display="http://www.worldatlas.com/webimage/countrys/africa/na.htm"/>
    <hyperlink ref="B160" r:id="rId139" display="http://www.worldatlas.com/webimage/countrys/oceania/nr.htm"/>
    <hyperlink ref="B161" r:id="rId140" display="http://www.worldatlas.com/webimage/countrys/asia/np.htm"/>
    <hyperlink ref="B162" r:id="rId141" display="http://www.worldatlas.com/webimage/countrys/europe/nl.htm"/>
    <hyperlink ref="B163" r:id="rId142" display="http://www.worldatlas.com/webimage/countrys/namerica/caribb/an.htm"/>
    <hyperlink ref="B164" r:id="rId143" display="http://www.worldatlas.com/webimage/countrys/oceania/nc.htm"/>
    <hyperlink ref="B165" r:id="rId144" display="http://www.worldatlas.com/webimage/countrys/oceania/nz.htm"/>
    <hyperlink ref="B166" r:id="rId145" display="http://www.worldatlas.com/webimage/countrys/namerica/camerica/ni.htm"/>
    <hyperlink ref="B167" r:id="rId146" display="http://www.worldatlas.com/webimage/countrys/africa/ne.htm"/>
    <hyperlink ref="B168" r:id="rId147" display="http://www.worldatlas.com/webimage/countrys/africa/ng.htm"/>
    <hyperlink ref="B169" r:id="rId148" display="http://www.worldatlas.com/webimage/countrys/oceania/nu.htm"/>
    <hyperlink ref="B171" r:id="rId149" display="http://www.worldatlas.com/webimage/countrys/oceania/nf.htm"/>
    <hyperlink ref="B172" r:id="rId150" display="http://www.worldatlas.com/webimage/countrys/oceania/mp.htm"/>
    <hyperlink ref="B173" r:id="rId151" display="http://www.worldatlas.com/webimage/countrys/europe/no.htm"/>
    <hyperlink ref="B174" r:id="rId152" display="http://www.worldatlas.com/webimage/countrys/asia/om.htm"/>
    <hyperlink ref="B175" r:id="rId153" display="http://www.worldatlas.com/webimage/countrys/asia/pk.htm"/>
    <hyperlink ref="B176" r:id="rId154" display="http://www.worldatlas.com/webimage/countrys/oceania/pw.htm"/>
    <hyperlink ref="B177" r:id="rId155" display="http://www.worldatlas.com/webimage/countrys/namerica/camerica/pa.htm"/>
    <hyperlink ref="B178" r:id="rId156" display="http://www.worldatlas.com/webimage/countrys/oceania/pg.htm"/>
    <hyperlink ref="B179" r:id="rId157" display="http://www.worldatlas.com/webimage/countrys/samerica/py.htm"/>
    <hyperlink ref="B180" r:id="rId158" display="http://www.worldatlas.com/webimage/countrys/samerica/pe.htm"/>
    <hyperlink ref="B182" r:id="rId159" display="http://www.worldatlas.com/webimage/countrys/asia/ph.htm"/>
    <hyperlink ref="B183" r:id="rId160" display="http://www.worldatlas.com/webimage/countrys/oceania/pn.htm"/>
    <hyperlink ref="B184" r:id="rId161" display="http://www.worldatlas.com/webimage/countrys/europe/pl.htm"/>
    <hyperlink ref="B185" r:id="rId162" display="http://www.worldatlas.com/webimage/countrys/europe/pt.htm"/>
    <hyperlink ref="B186" r:id="rId163" display="http://www.worldatlas.com/webimage/countrys/namerica/caribb/pr.htm"/>
    <hyperlink ref="B187" r:id="rId164" display="http://www.worldatlas.com/webimage/countrys/asia/qa.htm"/>
    <hyperlink ref="B188" r:id="rId165" location=".U-5wDvldXcg" display="http://www.worldatlas.com/webimage/countrys/africa/re.htm - .U-5wDvldXcg"/>
    <hyperlink ref="B189" r:id="rId166" display="http://www.worldatlas.com/webimage/countrys/europe/no.htm"/>
    <hyperlink ref="B190" r:id="rId167" display="http://www.worldatlas.com/webimage/countrys/europe/eur.htm"/>
    <hyperlink ref="B191" r:id="rId168" display="http://www.worldatlas.com/webimage/countrys/africa/rw.htm"/>
    <hyperlink ref="B224" r:id="rId169" display="http://www.worldatlas.com/webimage/countrys/asia/tw.htm"/>
    <hyperlink ref="B225" r:id="rId170" display="http://www.worldatlas.com/webimage/countrys/asia/tj.htm"/>
    <hyperlink ref="B226" r:id="rId171" display="http://www.worldatlas.com/webimage/countrys/africa/tz.htm"/>
    <hyperlink ref="B227" r:id="rId172" display="http://www.worldatlas.com/webimage/countrys/asia/th.htm"/>
    <hyperlink ref="B228" r:id="rId173" display="http://www.worldatlas.com/webimage/countrys/africa/tg.htm"/>
    <hyperlink ref="B229" r:id="rId174" display="http://www.worldatlas.com/webimage/countrys/oceania/tk.htm"/>
    <hyperlink ref="B230" r:id="rId175" display="http://www.worldatlas.com/webimage/countrys/africa/to.htm"/>
    <hyperlink ref="B231" r:id="rId176" display="http://www.worldatlas.com/webimage/countrys/namerica/caribb/tt.htm"/>
    <hyperlink ref="B232" r:id="rId177" display="http://www.worldatlas.com/webimage/countrys/africa/tn.htm"/>
    <hyperlink ref="B233" r:id="rId178" display="http://www.worldatlas.com/webimage/countrys/asia/tr.htm"/>
    <hyperlink ref="B235" r:id="rId179" display="http://www.worldatlas.com/webimage/countrys/asia/tm.htm"/>
    <hyperlink ref="B236" r:id="rId180" display="http://www.worldatlas.com/webimage/countrys/namerica/caribb/tc.htm"/>
    <hyperlink ref="B237" r:id="rId181" display="http://www.worldatlas.com/webimage/countrys/oceania/tv.htm"/>
    <hyperlink ref="B238" r:id="rId182" display="http://www.worldatlas.com/webimage/countrys/africa/ug.htm"/>
    <hyperlink ref="B239" r:id="rId183" display="http://www.worldatlas.com/webimage/countrys/europe/ua.htm"/>
    <hyperlink ref="B240" r:id="rId184" display="http://www.worldatlas.com/webimage/countrys/asia/ae.htm"/>
    <hyperlink ref="B241" r:id="rId185" display="http://www.worldatlas.com/webimage/countrys/europe/gb.htm"/>
    <hyperlink ref="B242" r:id="rId186" display="http://www.worldatlas.com/webimage/countrys/namerica/us.htm"/>
    <hyperlink ref="B244" r:id="rId187" display="http://www.worldatlas.com/webimage/countrys/samerica/uy.htm"/>
    <hyperlink ref="B246" r:id="rId188" display="http://www.worldatlas.com/webimage/countrys/asia/uz.htm"/>
    <hyperlink ref="B247" r:id="rId189" display="http://www.worldatlas.com/webimage/countrys/oceania/vu.htm"/>
    <hyperlink ref="B248" r:id="rId190" display="http://www.worldatlas.com/webimage/countrys/samerica/vu.htm"/>
    <hyperlink ref="B249" r:id="rId191" display="http://www.worldatlas.com/webimage/countrys/asia/uz.htm"/>
    <hyperlink ref="B250" r:id="rId192" display="http://www.worldatlas.com/webimage/countrys/namerica/caribb/vg.htm"/>
    <hyperlink ref="B251" r:id="rId193" display="http://www.worldatlas.com/webimage/countrys/namerica/caribb/vi.htm"/>
    <hyperlink ref="B252" r:id="rId194" display="http://www.worldatlas.com/webimage/countrys/oceania/wf.htm"/>
    <hyperlink ref="B253" r:id="rId195" display="http://www.worldatlas.com/webimage/countrys/africa/eh.htm"/>
    <hyperlink ref="B254" r:id="rId196" display="http://www.worldatlas.com/webimage/countrys/asia/ye.htm"/>
    <hyperlink ref="B255" r:id="rId197" display="http://www.worldatlas.com/webimage/countrys/africa/zm.htm"/>
    <hyperlink ref="B256" r:id="rId198" display="http://www.worldatlas.com/webimage/countrys/africa/zw.htm"/>
    <hyperlink ref="B192" r:id="rId199" display="http://www.worldatlas.com/webimage/countrys/namerica/caribb/kn.htm"/>
    <hyperlink ref="B193" r:id="rId200" display="http://www.worldatlas.com/webimage/countrys/namerica/caribb/lc.htm"/>
    <hyperlink ref="B194" r:id="rId201" display="http://www.worldatlas.com/webimage/countrys/namerica/caribb/vc.htm"/>
    <hyperlink ref="B195" r:id="rId202" display="http://www.worldatlas.com/webimage/countrys/oceania/ws.htm"/>
    <hyperlink ref="B196" r:id="rId203" display="http://www.worldatlas.com/webimage/countrys/europe/sm.htm"/>
    <hyperlink ref="B197" r:id="rId204" display="http://www.worldatlas.com/webimage/countrys/africa/st.htm"/>
    <hyperlink ref="B198" r:id="rId205" display="http://www.worldatlas.com/webimage/countrys/asia/sa.htm"/>
    <hyperlink ref="B199" r:id="rId206" display="http://www.worldatlas.com/webimage/countrys/africa/sn.htm"/>
    <hyperlink ref="B200" r:id="rId207" display="http://www.worldatlas.com/webimage/countrys/europe/rs.htm"/>
    <hyperlink ref="B201" r:id="rId208" display="http://www.worldatlas.com/webimage/countrys/africa/sc.htm"/>
    <hyperlink ref="B203" r:id="rId209" display="http://www.worldatlas.com/webimage/countrys/africa/sl.htm"/>
    <hyperlink ref="B204" r:id="rId210" display="http://www.worldatlas.com/webimage/countrys/asia/sg.htm"/>
    <hyperlink ref="B205" r:id="rId211" display="http://www.worldatlas.com/webimage/countrys/europe/sk.htm"/>
    <hyperlink ref="B206" r:id="rId212" display="http://www.worldatlas.com/webimage/countrys/europe/si.htm"/>
    <hyperlink ref="B207" r:id="rId213" display="http://www.worldatlas.com/webimage/countrys/oceania/sb.htm"/>
    <hyperlink ref="B208" r:id="rId214" display="http://www.worldatlas.com/webimage/countrys/africa/so.htm"/>
    <hyperlink ref="B209" r:id="rId215" display="http://www.worldatlas.com/webimage/countrys/africa/za.htm"/>
    <hyperlink ref="B210" r:id="rId216" display="http://www.worldatlas.com/webimage/countrys/africa/ss.htm"/>
    <hyperlink ref="B212" r:id="rId217" display="http://www.worldatlas.com/webimage/countrys/europe/es.htm"/>
    <hyperlink ref="B214" r:id="rId218" display="http://www.worldatlas.com/webimage/countrys/asia/lk.htm"/>
    <hyperlink ref="B215" r:id="rId219" display="http://www.worldatlas.com/webimage/countrys/islands/atlantic/sthelena.htm"/>
    <hyperlink ref="B216" r:id="rId220" display="http://www.worldatlas.com/webimage/flags/countrys/assorted/stpierre.htm"/>
    <hyperlink ref="B217" r:id="rId221" display="http://www.worldatlas.com/webimage/countrys/africa/sd.htm"/>
    <hyperlink ref="B218" r:id="rId222" display="http://www.worldatlas.com/webimage/countrys/samerica/sr.htm"/>
    <hyperlink ref="B220" r:id="rId223" display="http://www.worldatlas.com/webimage/countrys/africa/sz.htm"/>
    <hyperlink ref="B221" r:id="rId224" display="http://www.worldatlas.com/webimage/countrys/europe/se.htm"/>
    <hyperlink ref="B222" r:id="rId225" display="http://www.worldatlas.com/webimage/countrys/europe/ch.htm"/>
    <hyperlink ref="B223" r:id="rId226" display="http://www.worldatlas.com/webimage/countrys/asia/sy.htm"/>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CONVENIOS</vt:lpstr>
      <vt:lpstr>DATOS Y ESTADÍSTICAS</vt:lpstr>
      <vt:lpstr>CLAVE</vt:lpstr>
      <vt:lpstr>CÓDIGOS DE PAÍS</vt:lpstr>
      <vt:lpstr>DropCondicion</vt:lpstr>
      <vt:lpstr>DropVigencia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VRI</dc:creator>
  <cp:lastModifiedBy>RICARDO JAVIER PAZ VALLADARES</cp:lastModifiedBy>
  <dcterms:created xsi:type="dcterms:W3CDTF">2014-09-19T18:11:28Z</dcterms:created>
  <dcterms:modified xsi:type="dcterms:W3CDTF">2019-09-09T20:09:36Z</dcterms:modified>
</cp:coreProperties>
</file>